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.Каринское  ж.д. № 1" sheetId="1" r:id="rId1"/>
    <sheet name="с.Каринское  ж.д. № 3" sheetId="2" r:id="rId2"/>
    <sheet name="с.Каринское  ж.д. № 4" sheetId="3" r:id="rId3"/>
    <sheet name="с.Каринское  ж.д. № 5" sheetId="4" r:id="rId4"/>
    <sheet name="с.Каринское  ж.д. № 9" sheetId="5" r:id="rId5"/>
    <sheet name="с.Каринское  ж.д. № 10" sheetId="6" r:id="rId6"/>
    <sheet name="с.Каринское  ж.д. № 11" sheetId="7" r:id="rId7"/>
    <sheet name="с.Каринское  ж.д. № 12" sheetId="8" r:id="rId8"/>
    <sheet name="с.Каринское  ж.д. № 17" sheetId="9" r:id="rId9"/>
    <sheet name="с.Каринское  ж.д. № 26" sheetId="10" r:id="rId10"/>
    <sheet name="с.Каринское  ж.д. № 27" sheetId="11" r:id="rId11"/>
    <sheet name="д.Улитино  ж.д. №1" sheetId="12" r:id="rId12"/>
    <sheet name="с.Андреевское  ж.д. № 2" sheetId="13" r:id="rId13"/>
    <sheet name="с.Андреевское ж.д. № 5" sheetId="14" r:id="rId14"/>
    <sheet name="с.Сав. Слобода ж.д. № 11" sheetId="15" r:id="rId15"/>
    <sheet name="с.Сав. Слобода ж.д. № 19" sheetId="16" r:id="rId16"/>
    <sheet name="с.Сав. Слобода ж.д. № 25" sheetId="17" r:id="rId17"/>
    <sheet name="с.Сав. Слобода ж.д. № 26" sheetId="18" r:id="rId18"/>
    <sheet name="с.Сав. Слобода ж.д. № 47" sheetId="19" r:id="rId19"/>
    <sheet name="с.Сав. Слобода ж.д. № 48" sheetId="20" r:id="rId20"/>
    <sheet name="с.Сав. Слобода ж.д. № 68" sheetId="21" r:id="rId21"/>
    <sheet name="с.Сав. Слобода ж.д. № 70" sheetId="22" r:id="rId22"/>
    <sheet name="с.Сав. Слобода ж.д. № 73" sheetId="23" r:id="rId23"/>
    <sheet name="с.Сав. Слобода ж.д. № 76" sheetId="24" r:id="rId24"/>
    <sheet name="с.Сав. Слобода ж.д. № 77" sheetId="25" r:id="rId25"/>
  </sheets>
  <definedNames/>
  <calcPr fullCalcOnLoad="1"/>
</workbook>
</file>

<file path=xl/sharedStrings.xml><?xml version="1.0" encoding="utf-8"?>
<sst xmlns="http://schemas.openxmlformats.org/spreadsheetml/2006/main" count="1698" uniqueCount="151">
  <si>
    <t>за использование денежных средств населения за предоставление</t>
  </si>
  <si>
    <t>№</t>
  </si>
  <si>
    <t>п/п</t>
  </si>
  <si>
    <t>Жилищно-</t>
  </si>
  <si>
    <t>коммунальные услуги</t>
  </si>
  <si>
    <t>Тариф</t>
  </si>
  <si>
    <t>согласно</t>
  </si>
  <si>
    <t>Начислено</t>
  </si>
  <si>
    <t>утвержденного</t>
  </si>
  <si>
    <t>Оплачено</t>
  </si>
  <si>
    <t>Задолжен-</t>
  </si>
  <si>
    <t>ность</t>
  </si>
  <si>
    <t>населения по</t>
  </si>
  <si>
    <t>Фактические</t>
  </si>
  <si>
    <t>расходы</t>
  </si>
  <si>
    <t>1.</t>
  </si>
  <si>
    <t>Содержание и ремонт жилого дома</t>
  </si>
  <si>
    <t>1.1.</t>
  </si>
  <si>
    <t>текущий ремонт общего имущества жилого дома</t>
  </si>
  <si>
    <t>1.2.</t>
  </si>
  <si>
    <t>дезобработка</t>
  </si>
  <si>
    <t>обслуживание дымоходов</t>
  </si>
  <si>
    <t>электроэнергия</t>
  </si>
  <si>
    <t>1.3.</t>
  </si>
  <si>
    <t>работы по управлению многоквартирным домом</t>
  </si>
  <si>
    <t>1.4.</t>
  </si>
  <si>
    <t>уборка придомовой территории</t>
  </si>
  <si>
    <t>1.5.</t>
  </si>
  <si>
    <t>уборка лестничных клеток</t>
  </si>
  <si>
    <t>1.6.</t>
  </si>
  <si>
    <t>обслуживание мусоропроводов</t>
  </si>
  <si>
    <t>1.7.</t>
  </si>
  <si>
    <t>обслуживание и содержание лифтового хозяйства</t>
  </si>
  <si>
    <t>1.8.</t>
  </si>
  <si>
    <t>вывоз и захоронение ТБО</t>
  </si>
  <si>
    <t>1.9.</t>
  </si>
  <si>
    <t>обслуживание внутридомового газового оборудования</t>
  </si>
  <si>
    <t>2.</t>
  </si>
  <si>
    <t>2.1.</t>
  </si>
  <si>
    <t>2.2.</t>
  </si>
  <si>
    <t>3.</t>
  </si>
  <si>
    <t>Всего расходов</t>
  </si>
  <si>
    <t>содержание общего имущества в многоквартирном доме, в т.ч.</t>
  </si>
  <si>
    <t>на 1 кв.м.</t>
  </si>
  <si>
    <t xml:space="preserve">тарифа за </t>
  </si>
  <si>
    <t>содержание и</t>
  </si>
  <si>
    <t>ремонт жилого</t>
  </si>
  <si>
    <t>дома</t>
  </si>
  <si>
    <t>за</t>
  </si>
  <si>
    <t>содержание</t>
  </si>
  <si>
    <t xml:space="preserve">и ремонт </t>
  </si>
  <si>
    <t>жилого дома</t>
  </si>
  <si>
    <t xml:space="preserve">жилого </t>
  </si>
  <si>
    <t xml:space="preserve">оплате за </t>
  </si>
  <si>
    <t>содержаниеи</t>
  </si>
  <si>
    <t>ремонт</t>
  </si>
  <si>
    <t>по содержанию и</t>
  </si>
  <si>
    <t>ремонту</t>
  </si>
  <si>
    <t>Кап.ремонт</t>
  </si>
  <si>
    <r>
      <t xml:space="preserve">по адресу: </t>
    </r>
    <r>
      <rPr>
        <b/>
        <u val="single"/>
        <sz val="11"/>
        <rFont val="Arial"/>
        <family val="2"/>
      </rPr>
      <t>с.Каринское дом 10</t>
    </r>
  </si>
  <si>
    <t>с НДС</t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</si>
  <si>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 xml:space="preserve"> 3494,5</t>
    </r>
    <r>
      <rPr>
        <b/>
        <sz val="10"/>
        <rFont val="Arial"/>
        <family val="2"/>
      </rPr>
      <t xml:space="preserve">   кв.м. </t>
    </r>
  </si>
  <si>
    <r>
      <t xml:space="preserve">по адресу: </t>
    </r>
    <r>
      <rPr>
        <b/>
        <u val="single"/>
        <sz val="11"/>
        <rFont val="Arial"/>
        <family val="2"/>
      </rPr>
      <t>с.Каринское дом 11</t>
    </r>
  </si>
  <si>
    <r>
      <t xml:space="preserve">                                                                                       Общая  площадь  дома   </t>
    </r>
    <r>
      <rPr>
        <b/>
        <u val="single"/>
        <sz val="10"/>
        <rFont val="Arial"/>
        <family val="2"/>
      </rPr>
      <t>3516,60</t>
    </r>
    <r>
      <rPr>
        <b/>
        <sz val="10"/>
        <rFont val="Arial"/>
        <family val="2"/>
      </rPr>
      <t xml:space="preserve">    кв.м. </t>
    </r>
  </si>
  <si>
    <r>
      <t xml:space="preserve">                                                                                       Общая  площадь  дома   </t>
    </r>
    <r>
      <rPr>
        <b/>
        <u val="single"/>
        <sz val="10"/>
        <rFont val="Arial"/>
        <family val="2"/>
      </rPr>
      <t>4323,4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</si>
  <si>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с.Каринское дом 12</t>
    </r>
  </si>
  <si>
    <r>
      <t>по адресу:</t>
    </r>
    <r>
      <rPr>
        <b/>
        <u val="single"/>
        <sz val="11"/>
        <rFont val="Arial"/>
        <family val="2"/>
      </rPr>
      <t xml:space="preserve"> с.Каринское дом 17</t>
    </r>
  </si>
  <si>
    <r>
      <t xml:space="preserve">по адресу: </t>
    </r>
    <r>
      <rPr>
        <b/>
        <u val="single"/>
        <sz val="11"/>
        <rFont val="Arial"/>
        <family val="2"/>
      </rPr>
      <t>с.Каринское дом 26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</si>
  <si>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 xml:space="preserve"> 1496,7  </t>
    </r>
    <r>
      <rPr>
        <b/>
        <sz val="10"/>
        <rFont val="Arial"/>
        <family val="2"/>
      </rPr>
      <t xml:space="preserve">кв.м. </t>
    </r>
  </si>
  <si>
    <r>
      <t xml:space="preserve">по адресу: </t>
    </r>
    <r>
      <rPr>
        <b/>
        <u val="single"/>
        <sz val="11"/>
        <rFont val="Arial"/>
        <family val="2"/>
      </rPr>
      <t>с.Каринское дом 27</t>
    </r>
  </si>
  <si>
    <r>
      <t xml:space="preserve">по адресу: </t>
    </r>
    <r>
      <rPr>
        <b/>
        <u val="single"/>
        <sz val="11"/>
        <rFont val="Arial"/>
        <family val="2"/>
      </rPr>
      <t>д.Улитино дом 1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</si>
  <si>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726,3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</si>
  <si>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с.Андреевское дом 2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</si>
  <si>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 xml:space="preserve">  1321,2 </t>
    </r>
    <r>
      <rPr>
        <b/>
        <sz val="10"/>
        <rFont val="Arial"/>
        <family val="2"/>
      </rPr>
      <t xml:space="preserve"> кв.м. </t>
    </r>
  </si>
  <si>
    <r>
      <t xml:space="preserve">по адресу:  </t>
    </r>
    <r>
      <rPr>
        <b/>
        <u val="single"/>
        <sz val="11"/>
        <rFont val="Arial"/>
        <family val="2"/>
      </rPr>
      <t>с. Андреевское дом 5</t>
    </r>
  </si>
  <si>
    <r>
      <t xml:space="preserve">                                                                                       Общая  площадь  дома   </t>
    </r>
    <r>
      <rPr>
        <b/>
        <u val="single"/>
        <sz val="10"/>
        <rFont val="Arial"/>
        <family val="2"/>
      </rPr>
      <t>825,8</t>
    </r>
    <r>
      <rPr>
        <b/>
        <sz val="10"/>
        <rFont val="Arial"/>
        <family val="2"/>
      </rPr>
      <t xml:space="preserve">   кв.м. </t>
    </r>
  </si>
  <si>
    <r>
      <t>по адресу:</t>
    </r>
    <r>
      <rPr>
        <b/>
        <u val="single"/>
        <sz val="11"/>
        <rFont val="Arial"/>
        <family val="2"/>
      </rPr>
      <t xml:space="preserve"> пос.Саввинская Слобода дом 11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</si>
  <si>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710,7</t>
    </r>
    <r>
      <rPr>
        <b/>
        <sz val="10"/>
        <rFont val="Arial"/>
        <family val="2"/>
      </rPr>
      <t xml:space="preserve">  кв.м. </t>
    </r>
  </si>
  <si>
    <r>
      <t>по адресу:</t>
    </r>
    <r>
      <rPr>
        <b/>
        <u val="single"/>
        <sz val="11"/>
        <rFont val="Arial"/>
        <family val="2"/>
      </rPr>
      <t xml:space="preserve"> пос.Саввинская Слобода дом 19</t>
    </r>
  </si>
  <si>
    <r>
      <t xml:space="preserve">                                                                                       Общая  площадь  дома   </t>
    </r>
    <r>
      <rPr>
        <b/>
        <u val="single"/>
        <sz val="10"/>
        <rFont val="Arial"/>
        <family val="2"/>
      </rPr>
      <t>559,9</t>
    </r>
    <r>
      <rPr>
        <b/>
        <sz val="10"/>
        <rFont val="Arial"/>
        <family val="2"/>
      </rPr>
      <t xml:space="preserve">  кв.м. </t>
    </r>
  </si>
  <si>
    <r>
      <t xml:space="preserve">по адресу:  </t>
    </r>
    <r>
      <rPr>
        <b/>
        <u val="single"/>
        <sz val="11"/>
        <rFont val="Arial"/>
        <family val="2"/>
      </rPr>
      <t>пос.Саввинская Слобода дом  25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</si>
  <si>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 xml:space="preserve"> 574,4 </t>
    </r>
    <r>
      <rPr>
        <b/>
        <sz val="10"/>
        <rFont val="Arial"/>
        <family val="2"/>
      </rPr>
      <t xml:space="preserve"> кв.м. </t>
    </r>
  </si>
  <si>
    <r>
      <t xml:space="preserve">по адресу: </t>
    </r>
    <r>
      <rPr>
        <b/>
        <u val="single"/>
        <sz val="11"/>
        <rFont val="Arial"/>
        <family val="2"/>
      </rPr>
      <t>пос.Саввинская Слобода дом 26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</si>
  <si>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 xml:space="preserve">572,8 </t>
    </r>
    <r>
      <rPr>
        <b/>
        <sz val="10"/>
        <rFont val="Arial"/>
        <family val="2"/>
      </rPr>
      <t xml:space="preserve"> кв.м. 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</si>
  <si>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1025,3</t>
    </r>
    <r>
      <rPr>
        <b/>
        <sz val="10"/>
        <rFont val="Arial"/>
        <family val="2"/>
      </rPr>
      <t xml:space="preserve">  кв.м. </t>
    </r>
  </si>
  <si>
    <r>
      <t xml:space="preserve">по адресу:  </t>
    </r>
    <r>
      <rPr>
        <b/>
        <u val="single"/>
        <sz val="11"/>
        <rFont val="Arial"/>
        <family val="2"/>
      </rPr>
      <t>п.Саввинская Слобода  дом 47</t>
    </r>
  </si>
  <si>
    <r>
      <t xml:space="preserve">по адресу: </t>
    </r>
    <r>
      <rPr>
        <b/>
        <u val="single"/>
        <sz val="11"/>
        <rFont val="Arial"/>
        <family val="2"/>
      </rPr>
      <t xml:space="preserve"> п.Саввинская Слобода дом 48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</si>
  <si>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1021,2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</si>
  <si>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п.Саввинская Слобода дом 68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</si>
  <si>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567,6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</si>
  <si>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п.Саввинская Слобода дом 70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</si>
  <si>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 xml:space="preserve"> 715,6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</si>
  <si>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 xml:space="preserve"> п.Саввинская Слобода дом 73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</si>
  <si>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2730,4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</si>
  <si>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п.Саввинская Слобода дом 76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</si>
  <si>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1025,5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</si>
  <si>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п.Саввинская Слобода дом 77</t>
    </r>
  </si>
  <si>
    <r>
      <t xml:space="preserve">                                                                                       Общая  площадь  ддма  </t>
    </r>
    <r>
      <rPr>
        <b/>
        <u val="single"/>
        <sz val="10"/>
        <rFont val="Arial"/>
        <family val="2"/>
      </rPr>
      <t xml:space="preserve">870,8 </t>
    </r>
    <r>
      <rPr>
        <b/>
        <sz val="10"/>
        <rFont val="Arial"/>
        <family val="2"/>
      </rPr>
      <t xml:space="preserve">  кв.м. </t>
    </r>
  </si>
  <si>
    <r>
      <t>по адресу:</t>
    </r>
    <r>
      <rPr>
        <b/>
        <u val="single"/>
        <sz val="11"/>
        <rFont val="Arial"/>
        <family val="2"/>
      </rPr>
      <t xml:space="preserve"> с.Каринское дом 1</t>
    </r>
  </si>
  <si>
    <t xml:space="preserve">                                                                                       Общая  площадь  дома  628,7кв.м. </t>
  </si>
  <si>
    <r>
      <t xml:space="preserve">по адресу: </t>
    </r>
    <r>
      <rPr>
        <b/>
        <u val="single"/>
        <sz val="11"/>
        <rFont val="Arial"/>
        <family val="2"/>
      </rPr>
      <t>с.Каринское дом 3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</si>
  <si>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633,3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</si>
  <si>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с.Каринское дом 4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</si>
  <si>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869,9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</si>
  <si>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с.Каринское дом 5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</si>
  <si>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 xml:space="preserve"> 632,3</t>
    </r>
    <r>
      <rPr>
        <b/>
        <sz val="10"/>
        <rFont val="Arial"/>
        <family val="2"/>
      </rPr>
      <t xml:space="preserve">  кв.м. </t>
    </r>
  </si>
  <si>
    <r>
      <t xml:space="preserve">по адресу: </t>
    </r>
    <r>
      <rPr>
        <b/>
        <u val="single"/>
        <sz val="11"/>
        <rFont val="Arial"/>
        <family val="2"/>
      </rPr>
      <t>с.Каринское дом 9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</si>
  <si>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4589,9</t>
    </r>
    <r>
      <rPr>
        <b/>
        <sz val="10"/>
        <rFont val="Arial"/>
        <family val="2"/>
      </rPr>
      <t xml:space="preserve">  кв.м. </t>
    </r>
  </si>
  <si>
    <r>
      <t>Отчет  Управляющей  компании</t>
    </r>
    <r>
      <rPr>
        <b/>
        <u val="single"/>
        <sz val="11"/>
        <rFont val="Arial"/>
        <family val="2"/>
      </rPr>
      <t xml:space="preserve"> ОАО "РЭП "Каринское"</t>
    </r>
  </si>
  <si>
    <r>
      <t xml:space="preserve">Отчет  Управляющей  компании      </t>
    </r>
    <r>
      <rPr>
        <b/>
        <u val="single"/>
        <sz val="11"/>
        <rFont val="Arial"/>
        <family val="2"/>
      </rPr>
      <t>ОАО "РЭП"Каринское</t>
    </r>
    <r>
      <rPr>
        <b/>
        <sz val="11"/>
        <rFont val="Arial"/>
        <family val="2"/>
      </rPr>
      <t>"</t>
    </r>
  </si>
  <si>
    <r>
      <t xml:space="preserve">Отчет  Управляющей  компании </t>
    </r>
    <r>
      <rPr>
        <b/>
        <u val="single"/>
        <sz val="11"/>
        <rFont val="Arial"/>
        <family val="2"/>
      </rPr>
      <t xml:space="preserve"> ОАО "РЭП"Каринское"</t>
    </r>
  </si>
  <si>
    <r>
      <t xml:space="preserve">Отчет  Управляющей  компании  </t>
    </r>
    <r>
      <rPr>
        <b/>
        <u val="single"/>
        <sz val="11"/>
        <rFont val="Arial"/>
        <family val="2"/>
      </rPr>
      <t>ОАО "РЭП"Каринское"</t>
    </r>
  </si>
  <si>
    <r>
      <t xml:space="preserve">Отчет  Управляющей  компании   </t>
    </r>
    <r>
      <rPr>
        <b/>
        <u val="single"/>
        <sz val="11"/>
        <rFont val="Arial"/>
        <family val="2"/>
      </rPr>
      <t>ОАО "РЭП"Каринское"</t>
    </r>
  </si>
  <si>
    <r>
      <t xml:space="preserve">Отчет  Управляющей  компании  </t>
    </r>
    <r>
      <rPr>
        <b/>
        <u val="single"/>
        <sz val="11"/>
        <rFont val="Arial"/>
        <family val="2"/>
      </rPr>
      <t>ОАО "РЭП "Каринское</t>
    </r>
    <r>
      <rPr>
        <b/>
        <sz val="11"/>
        <rFont val="Arial"/>
        <family val="2"/>
      </rPr>
      <t>"</t>
    </r>
  </si>
  <si>
    <r>
      <t xml:space="preserve">Отчет  Управляющей  компании  </t>
    </r>
    <r>
      <rPr>
        <b/>
        <u val="single"/>
        <sz val="11"/>
        <rFont val="Arial"/>
        <family val="2"/>
      </rPr>
      <t>ОАО "РЭП "Каринское"</t>
    </r>
  </si>
  <si>
    <r>
      <t xml:space="preserve">Отчет  Управляющей  компании </t>
    </r>
    <r>
      <rPr>
        <b/>
        <u val="single"/>
        <sz val="11"/>
        <rFont val="Arial"/>
        <family val="2"/>
      </rPr>
      <t>ОАО "РЭП "Каринское"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</si>
  <si>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239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</si>
  <si>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174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</si>
  <si>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97 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</si>
  <si>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  </t>
    </r>
    <r>
      <rPr>
        <b/>
        <u val="single"/>
        <sz val="10"/>
        <rFont val="Arial"/>
        <family val="2"/>
      </rPr>
      <t xml:space="preserve">38 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</si>
  <si>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36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</si>
  <si>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</t>
    </r>
    <r>
      <rPr>
        <b/>
        <u val="single"/>
        <sz val="10"/>
        <rFont val="Arial"/>
        <family val="2"/>
      </rPr>
      <t xml:space="preserve">65 </t>
    </r>
    <r>
      <rPr>
        <b/>
        <sz val="10"/>
        <rFont val="Arial"/>
        <family val="2"/>
      </rPr>
      <t xml:space="preserve"> чел.</t>
    </r>
  </si>
  <si>
    <t>Администрация  ОАО  "РЭП "Каринское"</t>
  </si>
  <si>
    <t>Администрация "ОАО "РЭП "Каринское"</t>
  </si>
  <si>
    <t>Администрация ОАО "РЭП "Каринское"</t>
  </si>
  <si>
    <t>Администрация  ОАО  "РЭП  "Каринское"</t>
  </si>
  <si>
    <t>Администрация ОАО "РЭП"Каринское"</t>
  </si>
  <si>
    <t>уборка лестничных клеток   (убор)</t>
  </si>
  <si>
    <t>уборка придомовой территории    (двор)</t>
  </si>
  <si>
    <t>жилищно-коммунальных услуг за 2011 год</t>
  </si>
  <si>
    <r>
      <t xml:space="preserve">                                                                                       Количество  проживающих   </t>
    </r>
    <r>
      <rPr>
        <b/>
        <u val="single"/>
        <sz val="10"/>
        <rFont val="Arial"/>
        <family val="2"/>
      </rPr>
      <t>47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</si>
  <si>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41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</si>
  <si>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 51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чел.</t>
    </r>
  </si>
  <si>
    <r>
      <t xml:space="preserve">                                                                                       Количество  проживающих </t>
    </r>
    <r>
      <rPr>
        <b/>
        <u val="single"/>
        <sz val="10"/>
        <rFont val="Arial"/>
        <family val="2"/>
      </rPr>
      <t xml:space="preserve"> 25 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</si>
  <si>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</t>
    </r>
    <r>
      <rPr>
        <b/>
        <u val="single"/>
        <sz val="10"/>
        <rFont val="Arial"/>
        <family val="2"/>
      </rPr>
      <t xml:space="preserve"> 202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</si>
  <si>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>200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</si>
  <si>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</t>
    </r>
    <r>
      <rPr>
        <b/>
        <u val="single"/>
        <sz val="10"/>
        <rFont val="Arial"/>
        <family val="2"/>
      </rPr>
      <t xml:space="preserve">193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</si>
  <si>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 xml:space="preserve"> 1467,10</t>
    </r>
    <r>
      <rPr>
        <b/>
        <sz val="10"/>
        <rFont val="Arial"/>
        <family val="2"/>
      </rPr>
      <t xml:space="preserve">  кв.м. 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</si>
  <si>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>93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</si>
  <si>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80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</si>
  <si>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</t>
    </r>
    <r>
      <rPr>
        <b/>
        <u val="single"/>
        <sz val="10"/>
        <rFont val="Arial"/>
        <family val="2"/>
      </rPr>
      <t xml:space="preserve"> 39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</si>
  <si>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36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</si>
  <si>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</t>
    </r>
    <r>
      <rPr>
        <b/>
        <u val="single"/>
        <sz val="10"/>
        <rFont val="Arial"/>
        <family val="2"/>
      </rPr>
      <t>35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</si>
  <si>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28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</si>
  <si>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</t>
    </r>
    <r>
      <rPr>
        <b/>
        <u val="single"/>
        <sz val="10"/>
        <rFont val="Arial"/>
        <family val="2"/>
      </rPr>
      <t xml:space="preserve">57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</si>
  <si>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</t>
    </r>
    <r>
      <rPr>
        <b/>
        <u val="single"/>
        <sz val="10"/>
        <rFont val="Arial"/>
        <family val="2"/>
      </rPr>
      <t xml:space="preserve">33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</si>
  <si>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Количество  проживающих   31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</si>
  <si>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</t>
    </r>
    <r>
      <rPr>
        <b/>
        <u val="single"/>
        <sz val="10"/>
        <rFont val="Arial"/>
        <family val="2"/>
      </rPr>
      <t xml:space="preserve">157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</si>
  <si>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 53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чел.</t>
    </r>
  </si>
  <si>
    <r>
      <t xml:space="preserve">                                                                                       Количество  проживающих 52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чел.</t>
    </r>
  </si>
  <si>
    <r>
      <t xml:space="preserve">                                                                                       Общая  площадь  дома  </t>
    </r>
    <r>
      <rPr>
        <b/>
        <u val="single"/>
        <sz val="10"/>
        <rFont val="Arial"/>
        <family val="2"/>
      </rPr>
      <t>3556,37</t>
    </r>
    <r>
      <rPr>
        <b/>
        <sz val="10"/>
        <rFont val="Arial"/>
        <family val="2"/>
      </rPr>
      <t xml:space="preserve">  кв.м.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</si>
</sst>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2" fontId="1" fillId="33" borderId="13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1" fillId="0" borderId="12" xfId="0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9" fontId="2" fillId="0" borderId="13" xfId="0" applyNumberFormat="1" applyFont="1" applyBorder="1" applyAlignment="1">
      <alignment horizontal="left" wrapText="1"/>
    </xf>
    <xf numFmtId="4" fontId="0" fillId="33" borderId="13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0" borderId="0" xfId="0" applyFont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1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zoomScalePageLayoutView="0" workbookViewId="0" topLeftCell="A1">
      <selection activeCell="F59" sqref="F59"/>
    </sheetView>
  </sheetViews>
  <sheetFormatPr defaultColWidth="9.140625" defaultRowHeight="12.75"/>
  <cols>
    <col min="1" max="1" width="7.140625" style="0" customWidth="1"/>
    <col min="2" max="2" width="14.28125" style="0" customWidth="1"/>
    <col min="4" max="4" width="13.710937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  <col min="11" max="11" width="11.57421875" style="0" customWidth="1"/>
  </cols>
  <sheetData>
    <row r="1" spans="1:10" ht="15">
      <c r="A1" s="52" t="s">
        <v>110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98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99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130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27">
        <v>21.88</v>
      </c>
      <c r="F16" s="14"/>
      <c r="G16" s="5"/>
      <c r="H16" s="5"/>
      <c r="I16" s="56">
        <f>I17+I22+I23+I24+I27</f>
        <v>189151.92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37">
        <f>19581.58+6370.47+234.64+12410.68+55.96+37.51-2.75+70.81</f>
        <v>38758.9</v>
      </c>
      <c r="J17" s="38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37"/>
      <c r="J18" s="38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37"/>
      <c r="J19" s="38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37"/>
      <c r="J20" s="38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37"/>
      <c r="J21" s="38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37">
        <f>0.02+212.45+14258.35+4614.33+7.06+48343.31+10738.06+490.39+798.03+373.05-2.76+0.02</f>
        <v>79832.31000000001</v>
      </c>
      <c r="J22" s="38"/>
    </row>
    <row r="23" spans="1:10" ht="24.75" customHeight="1">
      <c r="A23" s="6" t="s">
        <v>25</v>
      </c>
      <c r="B23" s="39" t="s">
        <v>128</v>
      </c>
      <c r="C23" s="39"/>
      <c r="D23" s="39"/>
      <c r="E23" s="5"/>
      <c r="F23" s="18">
        <v>5.27</v>
      </c>
      <c r="G23" s="5"/>
      <c r="H23" s="5"/>
      <c r="I23" s="37">
        <f>17326.84+5910.71+282.7+70.8-2.75+5.75+88.92</f>
        <v>23682.969999999998</v>
      </c>
      <c r="J23" s="38"/>
    </row>
    <row r="24" spans="1:10" ht="21.75" customHeight="1">
      <c r="A24" s="6" t="s">
        <v>27</v>
      </c>
      <c r="B24" s="39" t="s">
        <v>127</v>
      </c>
      <c r="C24" s="39"/>
      <c r="D24" s="39"/>
      <c r="E24" s="5"/>
      <c r="F24" s="18">
        <v>4.52</v>
      </c>
      <c r="G24" s="5"/>
      <c r="H24" s="5"/>
      <c r="I24" s="37">
        <f>16677.61+5630.68+111.8+70.8-2.77</f>
        <v>22488.12</v>
      </c>
      <c r="J24" s="38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37"/>
      <c r="J25" s="38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37"/>
      <c r="J26" s="38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37">
        <f>24389.62</f>
        <v>24389.62</v>
      </c>
      <c r="J27" s="38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/>
      <c r="G28" s="5"/>
      <c r="H28" s="5"/>
      <c r="I28" s="33"/>
      <c r="J28" s="33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18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18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153519.12</v>
      </c>
      <c r="G32" s="22">
        <v>143381.93</v>
      </c>
      <c r="H32" s="22">
        <f>G32-F32</f>
        <v>-10137.190000000002</v>
      </c>
      <c r="I32" s="32">
        <f>I17+I22+I23+I24+I27</f>
        <v>189151.92</v>
      </c>
      <c r="J32" s="32"/>
      <c r="K32" s="20"/>
    </row>
    <row r="33" spans="9:11" ht="12.75">
      <c r="I33" s="30"/>
      <c r="J33" s="30"/>
      <c r="K33" s="26"/>
    </row>
    <row r="34" ht="12.75">
      <c r="J34" s="20"/>
    </row>
    <row r="36" spans="3:8" ht="15">
      <c r="C36" s="15"/>
      <c r="F36" s="48" t="s">
        <v>124</v>
      </c>
      <c r="G36" s="48"/>
      <c r="H36" s="48"/>
    </row>
    <row r="37" spans="3:8" ht="15">
      <c r="C37" s="15"/>
      <c r="H37" s="15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</sheetData>
  <sheetProtection/>
  <mergeCells count="54">
    <mergeCell ref="I25:J25"/>
    <mergeCell ref="I26:J26"/>
    <mergeCell ref="F36:H36"/>
    <mergeCell ref="I12:J12"/>
    <mergeCell ref="I13:J13"/>
    <mergeCell ref="I14:J14"/>
    <mergeCell ref="I17:J17"/>
    <mergeCell ref="I18:J18"/>
    <mergeCell ref="I19:J19"/>
    <mergeCell ref="I20:J20"/>
    <mergeCell ref="I21:J21"/>
    <mergeCell ref="I22:J22"/>
    <mergeCell ref="A1:J1"/>
    <mergeCell ref="A2:J2"/>
    <mergeCell ref="A3:J3"/>
    <mergeCell ref="A4:J4"/>
    <mergeCell ref="B17:D17"/>
    <mergeCell ref="B22:D22"/>
    <mergeCell ref="B15:D15"/>
    <mergeCell ref="I15:J15"/>
    <mergeCell ref="B16:D16"/>
    <mergeCell ref="I16:J16"/>
    <mergeCell ref="I10:J10"/>
    <mergeCell ref="B11:D11"/>
    <mergeCell ref="I11:J11"/>
    <mergeCell ref="A6:J6"/>
    <mergeCell ref="A7:J7"/>
    <mergeCell ref="B9:D9"/>
    <mergeCell ref="I9:J9"/>
    <mergeCell ref="A18:A21"/>
    <mergeCell ref="B18:D18"/>
    <mergeCell ref="B19:D19"/>
    <mergeCell ref="B20:D20"/>
    <mergeCell ref="B21:D21"/>
    <mergeCell ref="B10:D10"/>
    <mergeCell ref="B27:D27"/>
    <mergeCell ref="I27:J27"/>
    <mergeCell ref="B28:D28"/>
    <mergeCell ref="I28:J28"/>
    <mergeCell ref="B23:D23"/>
    <mergeCell ref="B24:D24"/>
    <mergeCell ref="B25:D25"/>
    <mergeCell ref="B26:D26"/>
    <mergeCell ref="I23:J23"/>
    <mergeCell ref="I24:J24"/>
    <mergeCell ref="I33:J33"/>
    <mergeCell ref="B32:D32"/>
    <mergeCell ref="I32:J32"/>
    <mergeCell ref="B29:D29"/>
    <mergeCell ref="I29:J29"/>
    <mergeCell ref="B31:D31"/>
    <mergeCell ref="I31:J31"/>
    <mergeCell ref="B30:D30"/>
    <mergeCell ref="I30:J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47" max="255" man="1"/>
  </rowBreaks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30" sqref="G30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67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68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118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I17+I19+I21+I22+I23+I27+I28+I24</f>
        <v>429849.94000000006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558.52+5027.08+133.22+89.31+168.54+15165.71+46616.43</f>
        <v>67758.81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I19+I21</f>
        <v>9984.220000000001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>
        <v>2566.92</v>
      </c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7417.3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0.04+505.77+16.81+25563.32+115087.36+1167.44+1900.86+887.84+10985.01+33943.82-25.93+0.04</f>
        <v>190032.38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126.24+168.54+14071.19+41248.73+13.68+211.69</f>
        <v>55840.07000000001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738.05+168.54+13404.55+39703.18</f>
        <v>54014.32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49390.32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52.75+2777.07</f>
        <v>2829.82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386844</v>
      </c>
      <c r="G32" s="22">
        <v>383264.83</v>
      </c>
      <c r="H32" s="22">
        <f>G32-F32</f>
        <v>-3579.1699999999837</v>
      </c>
      <c r="I32" s="32">
        <f>I17+I19+I21+I22+I23+I24+I27+I28</f>
        <v>429849.94000000006</v>
      </c>
      <c r="J32" s="3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I14:J14"/>
    <mergeCell ref="B30:D30"/>
    <mergeCell ref="I30:J30"/>
    <mergeCell ref="B15:D15"/>
    <mergeCell ref="I15:J15"/>
    <mergeCell ref="B16:D16"/>
    <mergeCell ref="I16:J16"/>
    <mergeCell ref="B17:D17"/>
    <mergeCell ref="A1:J1"/>
    <mergeCell ref="A2:J2"/>
    <mergeCell ref="A3:J3"/>
    <mergeCell ref="A4:J4"/>
    <mergeCell ref="I12:J12"/>
    <mergeCell ref="I13:J13"/>
    <mergeCell ref="B10:D10"/>
    <mergeCell ref="I10:J10"/>
    <mergeCell ref="B11:D11"/>
    <mergeCell ref="I11:J11"/>
    <mergeCell ref="A6:J6"/>
    <mergeCell ref="A7:J7"/>
    <mergeCell ref="B9:D9"/>
    <mergeCell ref="I9:J9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24:D24"/>
    <mergeCell ref="I24:J24"/>
    <mergeCell ref="B25:D25"/>
    <mergeCell ref="I25:J25"/>
    <mergeCell ref="B22:D22"/>
    <mergeCell ref="I22:J22"/>
    <mergeCell ref="B23:D23"/>
    <mergeCell ref="I23:J23"/>
    <mergeCell ref="B28:D28"/>
    <mergeCell ref="I28:J28"/>
    <mergeCell ref="B29:D29"/>
    <mergeCell ref="I29:J29"/>
    <mergeCell ref="B26:D26"/>
    <mergeCell ref="I26:J26"/>
    <mergeCell ref="B27:D27"/>
    <mergeCell ref="I27:J27"/>
    <mergeCell ref="I33:J33"/>
    <mergeCell ref="I34:J34"/>
    <mergeCell ref="B31:D31"/>
    <mergeCell ref="I31:J31"/>
    <mergeCell ref="B32:D32"/>
    <mergeCell ref="I32:J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28" sqref="G28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69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137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138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I17+I19+I21+I22+I23+I27+I28+I24</f>
        <v>420613.12999999995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547.42+3970.17+130.58+87.54+165.19+14865.78+45694.51</f>
        <v>65461.19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I19+I21</f>
        <v>9745.19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>
        <v>2566.89</v>
      </c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7178.3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0.04+495.77+16.48+25057.76+112811.28+1144.35+1862.94+870.08+10767.76+33272.52-25.48+0.04</f>
        <v>186273.53999999998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334.89+165.19+13792.91+40432.96+13.41+207.5</f>
        <v>54946.86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101.81+165.19+13139.46+38917.97</f>
        <v>52324.43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49225.86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53.33+2582.73</f>
        <v>2636.06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61"/>
      <c r="J30" s="62"/>
      <c r="K30" s="20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2"/>
      <c r="K31" s="20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386116.2</v>
      </c>
      <c r="G32" s="22">
        <v>384811.8</v>
      </c>
      <c r="H32" s="22">
        <f>G32-F32</f>
        <v>-1304.4000000000233</v>
      </c>
      <c r="I32" s="32">
        <f>I17+I19+I22+I23+I24+I27+I28+I21</f>
        <v>420613.12999999995</v>
      </c>
      <c r="J32" s="63"/>
      <c r="K32" s="20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B30:D30"/>
    <mergeCell ref="I30:J30"/>
    <mergeCell ref="B27:D27"/>
    <mergeCell ref="I27:J27"/>
    <mergeCell ref="B28:D28"/>
    <mergeCell ref="I28:J28"/>
    <mergeCell ref="B32:D32"/>
    <mergeCell ref="I32:J32"/>
    <mergeCell ref="B29:D29"/>
    <mergeCell ref="I29:J29"/>
    <mergeCell ref="B31:D31"/>
    <mergeCell ref="I31:J31"/>
    <mergeCell ref="B24:D24"/>
    <mergeCell ref="I24:J24"/>
    <mergeCell ref="B25:D25"/>
    <mergeCell ref="I25:J25"/>
    <mergeCell ref="B26:D26"/>
    <mergeCell ref="I26:J26"/>
    <mergeCell ref="B20:D20"/>
    <mergeCell ref="I20:J20"/>
    <mergeCell ref="B21:D21"/>
    <mergeCell ref="I21:J21"/>
    <mergeCell ref="B23:D23"/>
    <mergeCell ref="I23:J23"/>
    <mergeCell ref="I9:J9"/>
    <mergeCell ref="B10:D10"/>
    <mergeCell ref="I10:J10"/>
    <mergeCell ref="B11:D11"/>
    <mergeCell ref="I11:J11"/>
    <mergeCell ref="A18:A21"/>
    <mergeCell ref="B18:D18"/>
    <mergeCell ref="I18:J18"/>
    <mergeCell ref="B19:D19"/>
    <mergeCell ref="I19:J19"/>
    <mergeCell ref="I15:J15"/>
    <mergeCell ref="B16:D16"/>
    <mergeCell ref="I16:J16"/>
    <mergeCell ref="A1:J1"/>
    <mergeCell ref="A2:J2"/>
    <mergeCell ref="A3:J3"/>
    <mergeCell ref="A4:J4"/>
    <mergeCell ref="A6:J6"/>
    <mergeCell ref="A7:J7"/>
    <mergeCell ref="B9:D9"/>
    <mergeCell ref="I33:J33"/>
    <mergeCell ref="I34:J34"/>
    <mergeCell ref="I12:J12"/>
    <mergeCell ref="I13:J13"/>
    <mergeCell ref="I14:J14"/>
    <mergeCell ref="B17:D17"/>
    <mergeCell ref="I17:J17"/>
    <mergeCell ref="B22:D22"/>
    <mergeCell ref="I22:J22"/>
    <mergeCell ref="B15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31" sqref="G31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70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71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119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21">
        <v>21.88</v>
      </c>
      <c r="F16" s="14"/>
      <c r="G16" s="5"/>
      <c r="H16" s="5"/>
      <c r="I16" s="56">
        <f>I17+I22+I23+I24+I27</f>
        <v>221009.84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271.01+2099.48+64.65+43.35+223.47+7359.43+22621.44</f>
        <v>32682.829999999998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/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/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0.02+245.43+8.16+12405.05+55848.15+566.52+922.74+430.75+5330.67+16471.83-12.62+0.02</f>
        <v>92216.72000000002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1342.48+223.46+6828.29+20016.67+6.64+102.73</f>
        <v>28520.269999999997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181.97+223.47+6504.8+19266.66</f>
        <v>26176.9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41413.12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/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18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179572.7</v>
      </c>
      <c r="G32" s="22">
        <v>201869.76</v>
      </c>
      <c r="H32" s="22">
        <f>G32-F32</f>
        <v>22297.059999999998</v>
      </c>
      <c r="I32" s="32">
        <f>I17+I22+I23+I24+I27</f>
        <v>221009.84</v>
      </c>
      <c r="J32" s="3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B30:D30"/>
    <mergeCell ref="I30:J30"/>
    <mergeCell ref="B27:D27"/>
    <mergeCell ref="I27:J27"/>
    <mergeCell ref="B28:D28"/>
    <mergeCell ref="I28:J28"/>
    <mergeCell ref="B32:D32"/>
    <mergeCell ref="I32:J32"/>
    <mergeCell ref="B29:D29"/>
    <mergeCell ref="I29:J29"/>
    <mergeCell ref="B31:D31"/>
    <mergeCell ref="I31:J31"/>
    <mergeCell ref="B24:D24"/>
    <mergeCell ref="I24:J24"/>
    <mergeCell ref="B25:D25"/>
    <mergeCell ref="I25:J25"/>
    <mergeCell ref="B26:D26"/>
    <mergeCell ref="I26:J26"/>
    <mergeCell ref="B20:D20"/>
    <mergeCell ref="I20:J20"/>
    <mergeCell ref="B21:D21"/>
    <mergeCell ref="I21:J21"/>
    <mergeCell ref="B23:D23"/>
    <mergeCell ref="I23:J23"/>
    <mergeCell ref="I9:J9"/>
    <mergeCell ref="B10:D10"/>
    <mergeCell ref="I10:J10"/>
    <mergeCell ref="B11:D11"/>
    <mergeCell ref="I11:J11"/>
    <mergeCell ref="A18:A21"/>
    <mergeCell ref="B18:D18"/>
    <mergeCell ref="I18:J18"/>
    <mergeCell ref="B19:D19"/>
    <mergeCell ref="I19:J19"/>
    <mergeCell ref="I15:J15"/>
    <mergeCell ref="B16:D16"/>
    <mergeCell ref="I16:J16"/>
    <mergeCell ref="A1:J1"/>
    <mergeCell ref="A2:J2"/>
    <mergeCell ref="A3:J3"/>
    <mergeCell ref="A4:J4"/>
    <mergeCell ref="A6:J6"/>
    <mergeCell ref="A7:J7"/>
    <mergeCell ref="B9:D9"/>
    <mergeCell ref="I33:J33"/>
    <mergeCell ref="I34:J34"/>
    <mergeCell ref="I12:J12"/>
    <mergeCell ref="I13:J13"/>
    <mergeCell ref="I14:J14"/>
    <mergeCell ref="B17:D17"/>
    <mergeCell ref="I17:J17"/>
    <mergeCell ref="B22:D22"/>
    <mergeCell ref="I22:J22"/>
    <mergeCell ref="B15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G27" sqref="G27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  <col min="11" max="11" width="9.57421875" style="0" bestFit="1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73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139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I17+I21+I22+I23+I24+I27+I28</f>
        <v>472200.8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493+4152.19+32202.98+117.59+78.85+148.77+13387.41+41150.28</f>
        <v>91731.06999999999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I21</f>
        <v>4081.22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4081.22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0.04+446.46+14.84+22565.8+101592.43+1030.55+1677.48+783.71+9696.93+29963.63-20.99+0.04</f>
        <v>167750.92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575.16+148.78+12421.23+36411.99+12.08+186.86</f>
        <v>49756.1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789.74+148.78+11832.76+35047.66</f>
        <v>47818.94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33540.93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47.05+60113.57+17361</f>
        <v>77521.62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344171.64</v>
      </c>
      <c r="G32" s="22">
        <v>367817.03</v>
      </c>
      <c r="H32" s="22">
        <f>G32-F32</f>
        <v>23645.390000000014</v>
      </c>
      <c r="I32" s="32">
        <f>I17+I21+I22+I23+I24+I27+I28</f>
        <v>472200.8</v>
      </c>
      <c r="J32" s="32"/>
      <c r="K32" s="28"/>
    </row>
    <row r="33" spans="9:11" ht="12.75">
      <c r="I33" s="30"/>
      <c r="J33" s="30"/>
      <c r="K33" s="19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I14:J14"/>
    <mergeCell ref="B30:D30"/>
    <mergeCell ref="I30:J30"/>
    <mergeCell ref="B15:D15"/>
    <mergeCell ref="I15:J15"/>
    <mergeCell ref="B16:D16"/>
    <mergeCell ref="I16:J16"/>
    <mergeCell ref="B17:D17"/>
    <mergeCell ref="A1:J1"/>
    <mergeCell ref="A2:J2"/>
    <mergeCell ref="A3:J3"/>
    <mergeCell ref="A4:J4"/>
    <mergeCell ref="I12:J12"/>
    <mergeCell ref="I13:J13"/>
    <mergeCell ref="B10:D10"/>
    <mergeCell ref="I10:J10"/>
    <mergeCell ref="B11:D11"/>
    <mergeCell ref="I11:J11"/>
    <mergeCell ref="A6:J6"/>
    <mergeCell ref="A7:J7"/>
    <mergeCell ref="B9:D9"/>
    <mergeCell ref="I9:J9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24:D24"/>
    <mergeCell ref="I24:J24"/>
    <mergeCell ref="B25:D25"/>
    <mergeCell ref="I25:J25"/>
    <mergeCell ref="B22:D22"/>
    <mergeCell ref="I22:J22"/>
    <mergeCell ref="B23:D23"/>
    <mergeCell ref="I23:J23"/>
    <mergeCell ref="B28:D28"/>
    <mergeCell ref="I28:J28"/>
    <mergeCell ref="B29:D29"/>
    <mergeCell ref="I29:J29"/>
    <mergeCell ref="B26:D26"/>
    <mergeCell ref="I26:J26"/>
    <mergeCell ref="B27:D27"/>
    <mergeCell ref="I27:J27"/>
    <mergeCell ref="I33:J33"/>
    <mergeCell ref="I34:J34"/>
    <mergeCell ref="B31:D31"/>
    <mergeCell ref="I31:J31"/>
    <mergeCell ref="B32:D32"/>
    <mergeCell ref="I32:J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31" sqref="G31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2.710937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74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75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140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I17+I21+I22+I23+I24+I27+I28</f>
        <v>284052.28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308.19+1944.94+15696.74+73.5+49.3+92.97+25720.49+8367.64</f>
        <v>52253.770000000004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I21</f>
        <v>3761.88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3761.88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0.02+279.05+9.28+63499.13+14104.48+644.13+1049.28+489.75+18728.41+6060.95-16.34+0.02</f>
        <v>104848.16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561.47+92.98+22758.87+7763.74+7.55+116.8</f>
        <v>31301.409999999996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92.98+326.74+21906.11+7395.93</f>
        <v>29721.760000000002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15802.34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18.93+37264.35+9079.68</f>
        <v>46362.96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2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201081.36</v>
      </c>
      <c r="G32" s="22">
        <v>183368.05</v>
      </c>
      <c r="H32" s="22">
        <f>G32-F32</f>
        <v>-17713.309999999998</v>
      </c>
      <c r="I32" s="32">
        <f>I17+I21+I22+I23+I24+I27+I28</f>
        <v>284052.28</v>
      </c>
      <c r="J32" s="63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B30:D30"/>
    <mergeCell ref="I30:J30"/>
    <mergeCell ref="B27:D27"/>
    <mergeCell ref="I27:J27"/>
    <mergeCell ref="B28:D28"/>
    <mergeCell ref="I28:J28"/>
    <mergeCell ref="B32:D32"/>
    <mergeCell ref="I32:J32"/>
    <mergeCell ref="B29:D29"/>
    <mergeCell ref="I29:J29"/>
    <mergeCell ref="B31:D31"/>
    <mergeCell ref="I31:J31"/>
    <mergeCell ref="B24:D24"/>
    <mergeCell ref="I24:J24"/>
    <mergeCell ref="B25:D25"/>
    <mergeCell ref="I25:J25"/>
    <mergeCell ref="B26:D26"/>
    <mergeCell ref="I26:J26"/>
    <mergeCell ref="B20:D20"/>
    <mergeCell ref="I20:J20"/>
    <mergeCell ref="B21:D21"/>
    <mergeCell ref="I21:J21"/>
    <mergeCell ref="B23:D23"/>
    <mergeCell ref="I23:J23"/>
    <mergeCell ref="I9:J9"/>
    <mergeCell ref="B10:D10"/>
    <mergeCell ref="I10:J10"/>
    <mergeCell ref="B11:D11"/>
    <mergeCell ref="I11:J11"/>
    <mergeCell ref="A18:A21"/>
    <mergeCell ref="B18:D18"/>
    <mergeCell ref="I18:J18"/>
    <mergeCell ref="B19:D19"/>
    <mergeCell ref="I19:J19"/>
    <mergeCell ref="I15:J15"/>
    <mergeCell ref="B16:D16"/>
    <mergeCell ref="I16:J16"/>
    <mergeCell ref="A1:J1"/>
    <mergeCell ref="A2:J2"/>
    <mergeCell ref="A3:J3"/>
    <mergeCell ref="A4:J4"/>
    <mergeCell ref="A6:J6"/>
    <mergeCell ref="A7:J7"/>
    <mergeCell ref="B9:D9"/>
    <mergeCell ref="I33:J33"/>
    <mergeCell ref="I34:J34"/>
    <mergeCell ref="I12:J12"/>
    <mergeCell ref="I13:J13"/>
    <mergeCell ref="I14:J14"/>
    <mergeCell ref="B17:D17"/>
    <mergeCell ref="I17:J17"/>
    <mergeCell ref="B22:D22"/>
    <mergeCell ref="I22:J22"/>
    <mergeCell ref="B15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H28" sqref="H28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76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77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120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I17+I21+I22+I23+I24+I27</f>
        <v>199099.77000000002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265.17+5512.08+171.28+42.4+22135.56+7201.36+69.59</f>
        <v>35397.439999999995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I21</f>
        <v>5593.59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5593.59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240.16+7.98+12138.6+54648.61+554.35+903+468.68+16118.04+5216.17-12.34</f>
        <v>90283.25000000001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69.6+19586.74+6681.63+6.5+100.52</f>
        <v>26444.99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173.89+18852.84+6365.08+69.59</f>
        <v>25461.399999999998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15919.1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2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184173.44</v>
      </c>
      <c r="G32" s="22">
        <v>169832.3</v>
      </c>
      <c r="H32" s="22">
        <f>G32-F32</f>
        <v>-14341.140000000014</v>
      </c>
      <c r="I32" s="32">
        <f>I17+I21+I22+I23+I24+I27</f>
        <v>199099.77000000002</v>
      </c>
      <c r="J32" s="63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I14:J14"/>
    <mergeCell ref="B30:D30"/>
    <mergeCell ref="I30:J30"/>
    <mergeCell ref="B15:D15"/>
    <mergeCell ref="I15:J15"/>
    <mergeCell ref="B16:D16"/>
    <mergeCell ref="I16:J16"/>
    <mergeCell ref="B17:D17"/>
    <mergeCell ref="A1:J1"/>
    <mergeCell ref="A2:J2"/>
    <mergeCell ref="A3:J3"/>
    <mergeCell ref="A4:J4"/>
    <mergeCell ref="I12:J12"/>
    <mergeCell ref="I13:J13"/>
    <mergeCell ref="B10:D10"/>
    <mergeCell ref="I10:J10"/>
    <mergeCell ref="B11:D11"/>
    <mergeCell ref="I11:J11"/>
    <mergeCell ref="A6:J6"/>
    <mergeCell ref="A7:J7"/>
    <mergeCell ref="B9:D9"/>
    <mergeCell ref="I9:J9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24:D24"/>
    <mergeCell ref="I24:J24"/>
    <mergeCell ref="B25:D25"/>
    <mergeCell ref="I25:J25"/>
    <mergeCell ref="B22:D22"/>
    <mergeCell ref="I22:J22"/>
    <mergeCell ref="B23:D23"/>
    <mergeCell ref="I23:J23"/>
    <mergeCell ref="B28:D28"/>
    <mergeCell ref="I28:J28"/>
    <mergeCell ref="B29:D29"/>
    <mergeCell ref="I29:J29"/>
    <mergeCell ref="B26:D26"/>
    <mergeCell ref="I26:J26"/>
    <mergeCell ref="B27:D27"/>
    <mergeCell ref="I27:J27"/>
    <mergeCell ref="I33:J33"/>
    <mergeCell ref="I34:J34"/>
    <mergeCell ref="B31:D31"/>
    <mergeCell ref="I31:J31"/>
    <mergeCell ref="B32:D32"/>
    <mergeCell ref="I32:J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26" sqref="G26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78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79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141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I17+I21+I22+I23+I24+I27</f>
        <v>158563.22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208.94+4501.52+134.94+33.39+5673.34+17438.73+54.83</f>
        <v>28045.690000000002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I21</f>
        <v>2972.54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2972.54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189.21+6.29+9562.97+43052.98+436.73+711.66+369.3+4109.38+12698.03-9.7</f>
        <v>71126.85000000002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39.52+54.83+5263.89+15430.72+5.12+79.19</f>
        <v>20873.269999999997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165.05+5014.51+14852.55+54.82</f>
        <v>20086.93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15457.94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61"/>
      <c r="J30" s="62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2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144208.32</v>
      </c>
      <c r="G32" s="22">
        <v>143364.66</v>
      </c>
      <c r="H32" s="22">
        <f>G32-F32</f>
        <v>-843.6600000000035</v>
      </c>
      <c r="I32" s="32">
        <f>I17+I21+I22+I23+I24+I27</f>
        <v>158563.22</v>
      </c>
      <c r="J32" s="63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B30:D30"/>
    <mergeCell ref="I30:J30"/>
    <mergeCell ref="B27:D27"/>
    <mergeCell ref="I27:J27"/>
    <mergeCell ref="B28:D28"/>
    <mergeCell ref="I28:J28"/>
    <mergeCell ref="B32:D32"/>
    <mergeCell ref="I32:J32"/>
    <mergeCell ref="B29:D29"/>
    <mergeCell ref="I29:J29"/>
    <mergeCell ref="B31:D31"/>
    <mergeCell ref="I31:J31"/>
    <mergeCell ref="B24:D24"/>
    <mergeCell ref="I24:J24"/>
    <mergeCell ref="B25:D25"/>
    <mergeCell ref="I25:J25"/>
    <mergeCell ref="B26:D26"/>
    <mergeCell ref="I26:J26"/>
    <mergeCell ref="B20:D20"/>
    <mergeCell ref="I20:J20"/>
    <mergeCell ref="B21:D21"/>
    <mergeCell ref="I21:J21"/>
    <mergeCell ref="B23:D23"/>
    <mergeCell ref="I23:J23"/>
    <mergeCell ref="I9:J9"/>
    <mergeCell ref="B10:D10"/>
    <mergeCell ref="I10:J10"/>
    <mergeCell ref="B11:D11"/>
    <mergeCell ref="I11:J11"/>
    <mergeCell ref="A18:A21"/>
    <mergeCell ref="B18:D18"/>
    <mergeCell ref="I18:J18"/>
    <mergeCell ref="B19:D19"/>
    <mergeCell ref="I19:J19"/>
    <mergeCell ref="I15:J15"/>
    <mergeCell ref="B16:D16"/>
    <mergeCell ref="I16:J16"/>
    <mergeCell ref="A1:J1"/>
    <mergeCell ref="A2:J2"/>
    <mergeCell ref="A3:J3"/>
    <mergeCell ref="A4:J4"/>
    <mergeCell ref="A6:J6"/>
    <mergeCell ref="A7:J7"/>
    <mergeCell ref="B9:D9"/>
    <mergeCell ref="I33:J33"/>
    <mergeCell ref="I34:J34"/>
    <mergeCell ref="I12:J12"/>
    <mergeCell ref="I13:J13"/>
    <mergeCell ref="I14:J14"/>
    <mergeCell ref="B17:D17"/>
    <mergeCell ref="I17:J17"/>
    <mergeCell ref="B22:D22"/>
    <mergeCell ref="I22:J22"/>
    <mergeCell ref="B15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25" sqref="G25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  <col min="11" max="11" width="13.14062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80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81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142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I17+I22+I23+I24+I27</f>
        <v>162740.21000000002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214.32+1645.03+138.43+34.27+17890.34+5820.26+56.25</f>
        <v>25798.9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/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/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194.09+6.45+9810.62+44167.95+448.04+729.18+378.87+13026.88+4215.8-9.98</f>
        <v>72967.90000000001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41.36+15830.34+5400.21+5.25+56.24+81.24</f>
        <v>21414.640000000003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65">
        <f>224.89+56.24+15237.19+5144.37</f>
        <v>20662.69</v>
      </c>
      <c r="J24" s="65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1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  <c r="K26" s="2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21896.08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61"/>
      <c r="J30" s="62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2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149955.12</v>
      </c>
      <c r="G32" s="22">
        <v>134462.41</v>
      </c>
      <c r="H32" s="22">
        <f>G32-F32</f>
        <v>-15492.709999999992</v>
      </c>
      <c r="I32" s="32">
        <f>I17+I22+I23+I24+I27</f>
        <v>162740.21000000002</v>
      </c>
      <c r="J32" s="63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10" ht="15">
      <c r="C36" s="64"/>
      <c r="D36" s="64"/>
      <c r="E36" s="64"/>
      <c r="G36" s="48" t="s">
        <v>126</v>
      </c>
      <c r="H36" s="48"/>
      <c r="I36" s="48"/>
      <c r="J36" s="48"/>
    </row>
    <row r="37" spans="3:8" ht="15">
      <c r="C37" s="64"/>
      <c r="D37" s="64"/>
      <c r="E37" s="64"/>
      <c r="H37" s="15"/>
    </row>
  </sheetData>
  <sheetProtection/>
  <mergeCells count="57">
    <mergeCell ref="I14:J14"/>
    <mergeCell ref="B30:D30"/>
    <mergeCell ref="I30:J30"/>
    <mergeCell ref="B15:D15"/>
    <mergeCell ref="I15:J15"/>
    <mergeCell ref="B16:D16"/>
    <mergeCell ref="I16:J16"/>
    <mergeCell ref="B17:D17"/>
    <mergeCell ref="A1:J1"/>
    <mergeCell ref="A2:J2"/>
    <mergeCell ref="A3:J3"/>
    <mergeCell ref="A4:J4"/>
    <mergeCell ref="I12:J12"/>
    <mergeCell ref="I13:J13"/>
    <mergeCell ref="B10:D10"/>
    <mergeCell ref="I10:J10"/>
    <mergeCell ref="B11:D11"/>
    <mergeCell ref="I11:J11"/>
    <mergeCell ref="A6:J6"/>
    <mergeCell ref="A7:J7"/>
    <mergeCell ref="B9:D9"/>
    <mergeCell ref="I9:J9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24:D24"/>
    <mergeCell ref="I24:J24"/>
    <mergeCell ref="B25:D25"/>
    <mergeCell ref="I25:J25"/>
    <mergeCell ref="B22:D22"/>
    <mergeCell ref="I22:J22"/>
    <mergeCell ref="B23:D23"/>
    <mergeCell ref="I23:J23"/>
    <mergeCell ref="B28:D28"/>
    <mergeCell ref="I28:J28"/>
    <mergeCell ref="B29:D29"/>
    <mergeCell ref="I29:J29"/>
    <mergeCell ref="B26:D26"/>
    <mergeCell ref="I26:J26"/>
    <mergeCell ref="B27:D27"/>
    <mergeCell ref="I27:J27"/>
    <mergeCell ref="C36:E36"/>
    <mergeCell ref="C37:E37"/>
    <mergeCell ref="G36:J36"/>
    <mergeCell ref="B31:D31"/>
    <mergeCell ref="I31:J31"/>
    <mergeCell ref="B32:D32"/>
    <mergeCell ref="I32:J32"/>
    <mergeCell ref="I33:J33"/>
    <mergeCell ref="I34:J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G26" sqref="G26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82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83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143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I17+I22+I23+I24+I27</f>
        <v>170130.04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213.73+138.05+34.19+5804.05+17840.51+4268.91+56.11</f>
        <v>28355.55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/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/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193.56+6.43+9783.31+44044.9+446.79+727.65+377.73+4204.06+12990.59-9.88</f>
        <v>72765.14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279.76+56.1+5385.17+15786.24+5.24+81.01</f>
        <v>21593.52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139.92+5130.04+15194.75+56.1</f>
        <v>20520.809999999998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f>26895.02</f>
        <v>26895.02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146160.45</v>
      </c>
      <c r="G32" s="22">
        <v>145124.31</v>
      </c>
      <c r="H32" s="22">
        <f>G32-F32</f>
        <v>-1036.140000000014</v>
      </c>
      <c r="I32" s="32">
        <f>I17+I22+I23+I24+I27</f>
        <v>170130.04</v>
      </c>
      <c r="J32" s="3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B28:D28"/>
    <mergeCell ref="I28:J28"/>
    <mergeCell ref="B29:D29"/>
    <mergeCell ref="I29:J29"/>
    <mergeCell ref="I33:J33"/>
    <mergeCell ref="I34:J34"/>
    <mergeCell ref="B31:D31"/>
    <mergeCell ref="I31:J31"/>
    <mergeCell ref="B32:D32"/>
    <mergeCell ref="I32:J32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9:D9"/>
    <mergeCell ref="I9:J9"/>
    <mergeCell ref="B10:D10"/>
    <mergeCell ref="I10:J10"/>
    <mergeCell ref="B11:D11"/>
    <mergeCell ref="I11:J11"/>
    <mergeCell ref="A1:J1"/>
    <mergeCell ref="A2:J2"/>
    <mergeCell ref="A3:J3"/>
    <mergeCell ref="A4:J4"/>
    <mergeCell ref="A6:J6"/>
    <mergeCell ref="A7:J7"/>
    <mergeCell ref="I12:J12"/>
    <mergeCell ref="I13:J13"/>
    <mergeCell ref="I14:J14"/>
    <mergeCell ref="B30:D30"/>
    <mergeCell ref="I30:J30"/>
    <mergeCell ref="B15:D15"/>
    <mergeCell ref="I15:J15"/>
    <mergeCell ref="B16:D16"/>
    <mergeCell ref="I16:J16"/>
    <mergeCell ref="B17:D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G26" sqref="G26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85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84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144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I17+I21+I22+I23+I27+I24</f>
        <v>275795.68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382.6+6890.6+247.1+61.19+31934.14+10389.13+100.4</f>
        <v>50005.159999999996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I21</f>
        <v>3191.46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3191.46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346.48+11.52+17511.91+78839.48+799.74+1302.78+676.09+23252.89+7525.17-17.76</f>
        <v>130248.3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43.69+100.39+28257.05+9639.33+9.37+145.01</f>
        <v>38194.840000000004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207.67+27198.28+9182.66+100.39</f>
        <v>36689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17466.92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271417.32</v>
      </c>
      <c r="G32" s="22">
        <v>250897.31</v>
      </c>
      <c r="H32" s="22">
        <f>G32-F32</f>
        <v>-20520.01000000001</v>
      </c>
      <c r="I32" s="32">
        <f>I17+I21+I22+I23+I27+I24</f>
        <v>275795.68</v>
      </c>
      <c r="J32" s="3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7" ht="15">
      <c r="C36" s="15"/>
      <c r="G36" s="25" t="s">
        <v>122</v>
      </c>
    </row>
    <row r="37" spans="3:8" ht="15">
      <c r="C37" s="15"/>
      <c r="H37" s="15"/>
    </row>
  </sheetData>
  <sheetProtection/>
  <mergeCells count="54">
    <mergeCell ref="I34:J34"/>
    <mergeCell ref="I12:J12"/>
    <mergeCell ref="I13:J13"/>
    <mergeCell ref="I14:J14"/>
    <mergeCell ref="I16:J16"/>
    <mergeCell ref="B17:D17"/>
    <mergeCell ref="I17:J17"/>
    <mergeCell ref="B22:D22"/>
    <mergeCell ref="I22:J22"/>
    <mergeCell ref="I33:J33"/>
    <mergeCell ref="A6:J6"/>
    <mergeCell ref="A7:J7"/>
    <mergeCell ref="B9:D9"/>
    <mergeCell ref="I9:J9"/>
    <mergeCell ref="A1:J1"/>
    <mergeCell ref="A2:J2"/>
    <mergeCell ref="A3:J3"/>
    <mergeCell ref="A4:J4"/>
    <mergeCell ref="I20:J20"/>
    <mergeCell ref="B21:D21"/>
    <mergeCell ref="I21:J21"/>
    <mergeCell ref="B10:D10"/>
    <mergeCell ref="I10:J10"/>
    <mergeCell ref="B11:D11"/>
    <mergeCell ref="I11:J11"/>
    <mergeCell ref="B15:D15"/>
    <mergeCell ref="I15:J15"/>
    <mergeCell ref="B16:D16"/>
    <mergeCell ref="B23:D23"/>
    <mergeCell ref="I23:J23"/>
    <mergeCell ref="B24:D24"/>
    <mergeCell ref="I24:J24"/>
    <mergeCell ref="A18:A21"/>
    <mergeCell ref="B18:D18"/>
    <mergeCell ref="I18:J18"/>
    <mergeCell ref="B19:D19"/>
    <mergeCell ref="I19:J19"/>
    <mergeCell ref="B20:D20"/>
    <mergeCell ref="B27:D27"/>
    <mergeCell ref="I27:J27"/>
    <mergeCell ref="B28:D28"/>
    <mergeCell ref="I28:J28"/>
    <mergeCell ref="B25:D25"/>
    <mergeCell ref="I25:J25"/>
    <mergeCell ref="B26:D26"/>
    <mergeCell ref="I26:J26"/>
    <mergeCell ref="B32:D32"/>
    <mergeCell ref="I32:J32"/>
    <mergeCell ref="B29:D29"/>
    <mergeCell ref="I29:J29"/>
    <mergeCell ref="B31:D31"/>
    <mergeCell ref="I31:J31"/>
    <mergeCell ref="B30:D30"/>
    <mergeCell ref="I30:J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H26" sqref="H26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100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101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131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21">
        <v>21.88</v>
      </c>
      <c r="F16" s="14"/>
      <c r="G16" s="5"/>
      <c r="H16" s="5"/>
      <c r="I16" s="56">
        <v>175067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236.22+434.81+56.35+37.78+19724.85+6417.08-9.97+71.27</f>
        <v>26968.389999999996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/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/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0.02+213.94+7.11+10813.21+48681.65+493.82+804.6+375.42+4648.1+14362.68-9.96+0.02</f>
        <v>80390.60999999999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71.28+5953.96+17453.61-9.96+5.79+89.57</f>
        <v>23564.25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210.78+71.28+16799.64+5671.88-9.96</f>
        <v>22743.620000000003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21693.42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/>
      <c r="G28" s="5"/>
      <c r="H28" s="5"/>
      <c r="I28" s="33"/>
      <c r="J28" s="33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18"/>
      <c r="G29" s="5"/>
      <c r="H29" s="5"/>
      <c r="I29" s="33"/>
      <c r="J29" s="33"/>
    </row>
    <row r="30" spans="1:10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163397.52</v>
      </c>
      <c r="G32" s="22">
        <v>164122.63</v>
      </c>
      <c r="H32" s="22">
        <f>G32-F32</f>
        <v>725.1100000000151</v>
      </c>
      <c r="I32" s="33">
        <f>I17+I18+I19+I20+I21+I22+I23+I24+I25+I26+I27+I28+I29+I30+I31</f>
        <v>175360.28999999998</v>
      </c>
      <c r="J32" s="33"/>
      <c r="K32" s="19"/>
    </row>
    <row r="33" spans="9:10" ht="12.75">
      <c r="I33" s="30"/>
      <c r="J33" s="30"/>
    </row>
    <row r="34" spans="9:10" ht="12.75">
      <c r="I34" s="57"/>
      <c r="J34" s="58"/>
    </row>
    <row r="35" ht="12.75">
      <c r="J35" s="20"/>
    </row>
    <row r="36" spans="3:8" ht="15">
      <c r="C36" s="15"/>
      <c r="F36" s="48" t="s">
        <v>124</v>
      </c>
      <c r="G36" s="48"/>
      <c r="H36" s="48"/>
    </row>
    <row r="37" spans="3:8" ht="15">
      <c r="C37" s="15"/>
      <c r="H37" s="15"/>
    </row>
  </sheetData>
  <sheetProtection/>
  <mergeCells count="55">
    <mergeCell ref="I12:J12"/>
    <mergeCell ref="I13:J13"/>
    <mergeCell ref="I14:J14"/>
    <mergeCell ref="I33:J33"/>
    <mergeCell ref="I34:J34"/>
    <mergeCell ref="I16:J16"/>
    <mergeCell ref="B17:D17"/>
    <mergeCell ref="I17:J17"/>
    <mergeCell ref="B22:D22"/>
    <mergeCell ref="I22:J22"/>
    <mergeCell ref="F36:H36"/>
    <mergeCell ref="A6:J6"/>
    <mergeCell ref="A7:J7"/>
    <mergeCell ref="B9:D9"/>
    <mergeCell ref="I9:J9"/>
    <mergeCell ref="A1:J1"/>
    <mergeCell ref="A2:J2"/>
    <mergeCell ref="A3:J3"/>
    <mergeCell ref="A4:J4"/>
    <mergeCell ref="I20:J20"/>
    <mergeCell ref="B21:D21"/>
    <mergeCell ref="I21:J21"/>
    <mergeCell ref="B10:D10"/>
    <mergeCell ref="I10:J10"/>
    <mergeCell ref="B11:D11"/>
    <mergeCell ref="I11:J11"/>
    <mergeCell ref="B15:D15"/>
    <mergeCell ref="I15:J15"/>
    <mergeCell ref="B16:D16"/>
    <mergeCell ref="B23:D23"/>
    <mergeCell ref="I23:J23"/>
    <mergeCell ref="B24:D24"/>
    <mergeCell ref="I24:J24"/>
    <mergeCell ref="A18:A21"/>
    <mergeCell ref="B18:D18"/>
    <mergeCell ref="I18:J18"/>
    <mergeCell ref="B19:D19"/>
    <mergeCell ref="I19:J19"/>
    <mergeCell ref="B20:D20"/>
    <mergeCell ref="B27:D27"/>
    <mergeCell ref="I27:J27"/>
    <mergeCell ref="B28:D28"/>
    <mergeCell ref="I28:J28"/>
    <mergeCell ref="B25:D25"/>
    <mergeCell ref="I25:J25"/>
    <mergeCell ref="B26:D26"/>
    <mergeCell ref="I26:J26"/>
    <mergeCell ref="B32:D32"/>
    <mergeCell ref="I32:J32"/>
    <mergeCell ref="B29:D29"/>
    <mergeCell ref="I29:J29"/>
    <mergeCell ref="B31:D31"/>
    <mergeCell ref="I31:J31"/>
    <mergeCell ref="B30:D30"/>
    <mergeCell ref="I30:J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G26" sqref="G26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86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87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121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I17+I21+I22+I23+I24+I27</f>
        <v>291882.56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381.05+23547.33+246.11+60.93+10347.58+31806.44+99.99</f>
        <v>66489.43000000001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I21</f>
        <v>5147.7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f>5147.7</f>
        <v>5147.7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345.09+11.47+17441.87+78524.21+796.54+1297.68+673.44+7495.08+23159.9-17.74</f>
        <v>129727.54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115.13+9600.79+28144.05+9.34+144.43</f>
        <v>38013.74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96.75+99.99+9145.94+27089.52+99.99+0.01</f>
        <v>36532.2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15971.95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270332.16</v>
      </c>
      <c r="G32" s="22">
        <v>269436.92</v>
      </c>
      <c r="H32" s="22">
        <f>G32-F32</f>
        <v>-895.2399999999907</v>
      </c>
      <c r="I32" s="32">
        <f>I17+I21+I22+I23+I24+I27</f>
        <v>291882.56</v>
      </c>
      <c r="J32" s="3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7" ht="15">
      <c r="C36" s="15"/>
      <c r="G36" s="25" t="s">
        <v>122</v>
      </c>
    </row>
    <row r="37" spans="3:8" ht="15">
      <c r="C37" s="15"/>
      <c r="H37" s="15"/>
    </row>
  </sheetData>
  <sheetProtection/>
  <mergeCells count="54">
    <mergeCell ref="B28:D28"/>
    <mergeCell ref="I28:J28"/>
    <mergeCell ref="B29:D29"/>
    <mergeCell ref="I29:J29"/>
    <mergeCell ref="I33:J33"/>
    <mergeCell ref="I34:J34"/>
    <mergeCell ref="B31:D31"/>
    <mergeCell ref="I31:J31"/>
    <mergeCell ref="B32:D32"/>
    <mergeCell ref="I32:J32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9:D9"/>
    <mergeCell ref="I9:J9"/>
    <mergeCell ref="B10:D10"/>
    <mergeCell ref="I10:J10"/>
    <mergeCell ref="B11:D11"/>
    <mergeCell ref="I11:J11"/>
    <mergeCell ref="A1:J1"/>
    <mergeCell ref="A2:J2"/>
    <mergeCell ref="A3:J3"/>
    <mergeCell ref="A4:J4"/>
    <mergeCell ref="A6:J6"/>
    <mergeCell ref="A7:J7"/>
    <mergeCell ref="I12:J12"/>
    <mergeCell ref="I13:J13"/>
    <mergeCell ref="I14:J14"/>
    <mergeCell ref="B30:D30"/>
    <mergeCell ref="I30:J30"/>
    <mergeCell ref="B15:D15"/>
    <mergeCell ref="I15:J15"/>
    <mergeCell ref="B16:D16"/>
    <mergeCell ref="I16:J16"/>
    <mergeCell ref="B17:D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F31" sqref="F31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108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88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89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145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I17+I21+I22+I23+I24+I27</f>
        <v>172215.4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212.9+7868.62+137.49+34.05+5751.36+17678.55+55.85</f>
        <v>31738.819999999996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I21</f>
        <v>5095.51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5095.51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192.79+6.41+43868.06+9744+444.99+724.26+375.79+4165.89+12872.66+407</f>
        <v>72801.84999999999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215.27+5336.28+15642.93+5.22+55.85+80.29</f>
        <v>21335.84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55.85+5083.47+15056.81</f>
        <v>20196.13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21047.25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150255.12</v>
      </c>
      <c r="G32" s="22">
        <v>146569.01</v>
      </c>
      <c r="H32" s="22">
        <f>G32-F32</f>
        <v>-3686.109999999986</v>
      </c>
      <c r="I32" s="32">
        <f>I17+I21+I22+I23+I24+I27</f>
        <v>172215.4</v>
      </c>
      <c r="J32" s="63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7" ht="15">
      <c r="C36" s="15"/>
      <c r="G36" s="25" t="s">
        <v>122</v>
      </c>
    </row>
    <row r="37" spans="3:8" ht="15">
      <c r="C37" s="15"/>
      <c r="H37" s="15"/>
    </row>
  </sheetData>
  <sheetProtection/>
  <mergeCells count="54">
    <mergeCell ref="I34:J34"/>
    <mergeCell ref="I12:J12"/>
    <mergeCell ref="I13:J13"/>
    <mergeCell ref="I14:J14"/>
    <mergeCell ref="I16:J16"/>
    <mergeCell ref="B17:D17"/>
    <mergeCell ref="I17:J17"/>
    <mergeCell ref="B22:D22"/>
    <mergeCell ref="I22:J22"/>
    <mergeCell ref="I33:J33"/>
    <mergeCell ref="A6:J6"/>
    <mergeCell ref="A7:J7"/>
    <mergeCell ref="B9:D9"/>
    <mergeCell ref="I9:J9"/>
    <mergeCell ref="A1:J1"/>
    <mergeCell ref="A2:J2"/>
    <mergeCell ref="A3:J3"/>
    <mergeCell ref="A4:J4"/>
    <mergeCell ref="I20:J20"/>
    <mergeCell ref="B21:D21"/>
    <mergeCell ref="I21:J21"/>
    <mergeCell ref="B10:D10"/>
    <mergeCell ref="I10:J10"/>
    <mergeCell ref="B11:D11"/>
    <mergeCell ref="I11:J11"/>
    <mergeCell ref="B15:D15"/>
    <mergeCell ref="I15:J15"/>
    <mergeCell ref="B16:D16"/>
    <mergeCell ref="B23:D23"/>
    <mergeCell ref="I23:J23"/>
    <mergeCell ref="B24:D24"/>
    <mergeCell ref="I24:J24"/>
    <mergeCell ref="A18:A21"/>
    <mergeCell ref="B18:D18"/>
    <mergeCell ref="I18:J18"/>
    <mergeCell ref="B19:D19"/>
    <mergeCell ref="I19:J19"/>
    <mergeCell ref="B20:D20"/>
    <mergeCell ref="B27:D27"/>
    <mergeCell ref="I27:J27"/>
    <mergeCell ref="B28:D28"/>
    <mergeCell ref="I28:J28"/>
    <mergeCell ref="B25:D25"/>
    <mergeCell ref="I25:J25"/>
    <mergeCell ref="B26:D26"/>
    <mergeCell ref="I26:J26"/>
    <mergeCell ref="B32:D32"/>
    <mergeCell ref="I32:J32"/>
    <mergeCell ref="B29:D29"/>
    <mergeCell ref="I29:J29"/>
    <mergeCell ref="B31:D31"/>
    <mergeCell ref="I31:J31"/>
    <mergeCell ref="B30:D30"/>
    <mergeCell ref="I30:J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0">
      <selection activeCell="G26" sqref="G26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90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91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146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I17+I21+I22+I23++I24+I27</f>
        <v>195631.74999999997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67">
        <f>265.88+5099.09+171.74+42.5+7251.01+22288.18+69.79+0.08</f>
        <v>35188.270000000004</v>
      </c>
      <c r="J17" s="68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67">
        <f>I21</f>
        <v>1661.02</v>
      </c>
      <c r="J18" s="68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67"/>
      <c r="J19" s="68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67"/>
      <c r="J20" s="68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67">
        <f>1661.02</f>
        <v>1661.02</v>
      </c>
      <c r="J21" s="68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67">
        <f>240.81+8+12171.04+54794.7+555.83+904.8+470.43+5252.14+16229.17-443.62</f>
        <v>90183.3</v>
      </c>
      <c r="J22" s="68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67">
        <f>173.34+69.78+6727.7+19721.7+6.51+101.21</f>
        <v>26800.239999999998</v>
      </c>
      <c r="J23" s="68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67">
        <f>218.57+6408.97+18982.82+69.78</f>
        <v>25680.14</v>
      </c>
      <c r="J24" s="68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67"/>
      <c r="J25" s="68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67"/>
      <c r="J26" s="68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67">
        <v>16118.78</v>
      </c>
      <c r="J27" s="68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67"/>
      <c r="J28" s="68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61"/>
      <c r="J29" s="62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61"/>
      <c r="J30" s="66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6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185615.88</v>
      </c>
      <c r="G32" s="23">
        <v>194116.19</v>
      </c>
      <c r="H32" s="22">
        <f>G32-F32</f>
        <v>8500.309999999998</v>
      </c>
      <c r="I32" s="37">
        <f>I17+I21+I22+I23+I24+I27</f>
        <v>195631.74999999997</v>
      </c>
      <c r="J32" s="6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7" ht="15">
      <c r="C36" s="15"/>
      <c r="G36" s="25" t="s">
        <v>122</v>
      </c>
    </row>
    <row r="37" spans="3:8" ht="15">
      <c r="C37" s="15"/>
      <c r="H37" s="15"/>
    </row>
  </sheetData>
  <sheetProtection/>
  <mergeCells count="54">
    <mergeCell ref="B28:D28"/>
    <mergeCell ref="I28:J28"/>
    <mergeCell ref="B29:D29"/>
    <mergeCell ref="I29:J29"/>
    <mergeCell ref="I33:J33"/>
    <mergeCell ref="I34:J34"/>
    <mergeCell ref="B31:D31"/>
    <mergeCell ref="I31:J31"/>
    <mergeCell ref="B32:D32"/>
    <mergeCell ref="I32:J32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9:D9"/>
    <mergeCell ref="I9:J9"/>
    <mergeCell ref="B10:D10"/>
    <mergeCell ref="I10:J10"/>
    <mergeCell ref="B11:D11"/>
    <mergeCell ref="I11:J11"/>
    <mergeCell ref="A1:J1"/>
    <mergeCell ref="A2:J2"/>
    <mergeCell ref="A3:J3"/>
    <mergeCell ref="A4:J4"/>
    <mergeCell ref="A6:J6"/>
    <mergeCell ref="A7:J7"/>
    <mergeCell ref="I12:J12"/>
    <mergeCell ref="I13:J13"/>
    <mergeCell ref="I14:J14"/>
    <mergeCell ref="B30:D30"/>
    <mergeCell ref="I30:J30"/>
    <mergeCell ref="B15:D15"/>
    <mergeCell ref="I15:J15"/>
    <mergeCell ref="B16:D16"/>
    <mergeCell ref="I16:J16"/>
    <mergeCell ref="B17:D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G27" sqref="G27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92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93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147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I17+I22+I23+I24+I27</f>
        <v>741565.18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1018.52+8914.91+657.82+162.86+27666.51+85041.43+267.27</f>
        <v>123729.31999999999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/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/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922.32+30.66+46619.35+209882.41+2129.03+3467.31+1800.16+20039.73+61923.03-176.72</f>
        <v>346637.28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598.32+267.28+25669.79+75249.24+24.95+386.18</f>
        <v>102195.76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1109.26+24453.66+72429.71+267.27</f>
        <v>98259.90000000001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60">
        <v>70742.92</v>
      </c>
      <c r="J27" s="60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69"/>
      <c r="J28" s="69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69"/>
      <c r="J29" s="69"/>
    </row>
    <row r="30" spans="1:10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61"/>
      <c r="J30" s="62"/>
    </row>
    <row r="31" spans="1:10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2"/>
    </row>
    <row r="32" spans="1:10" ht="30" customHeight="1">
      <c r="A32" s="4" t="s">
        <v>40</v>
      </c>
      <c r="B32" s="31" t="s">
        <v>41</v>
      </c>
      <c r="C32" s="31"/>
      <c r="D32" s="31"/>
      <c r="E32" s="5"/>
      <c r="F32" s="24">
        <v>723307.72</v>
      </c>
      <c r="G32" s="24">
        <v>746128.36</v>
      </c>
      <c r="H32" s="24">
        <f>G32-F32</f>
        <v>22820.640000000014</v>
      </c>
      <c r="I32" s="32">
        <f>I17+I22+I23+I24+I27</f>
        <v>741565.18</v>
      </c>
      <c r="J32" s="63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7" ht="15">
      <c r="C36" s="15"/>
      <c r="G36" s="25" t="s">
        <v>122</v>
      </c>
    </row>
    <row r="37" spans="3:8" ht="15">
      <c r="C37" s="15"/>
      <c r="H37" s="15"/>
    </row>
  </sheetData>
  <sheetProtection/>
  <mergeCells count="54">
    <mergeCell ref="I34:J34"/>
    <mergeCell ref="I12:J12"/>
    <mergeCell ref="I13:J13"/>
    <mergeCell ref="I14:J14"/>
    <mergeCell ref="I16:J16"/>
    <mergeCell ref="B17:D17"/>
    <mergeCell ref="I17:J17"/>
    <mergeCell ref="B22:D22"/>
    <mergeCell ref="I22:J22"/>
    <mergeCell ref="I33:J33"/>
    <mergeCell ref="A6:J6"/>
    <mergeCell ref="A7:J7"/>
    <mergeCell ref="B9:D9"/>
    <mergeCell ref="I9:J9"/>
    <mergeCell ref="A1:J1"/>
    <mergeCell ref="A2:J2"/>
    <mergeCell ref="A3:J3"/>
    <mergeCell ref="A4:J4"/>
    <mergeCell ref="I20:J20"/>
    <mergeCell ref="B21:D21"/>
    <mergeCell ref="I21:J21"/>
    <mergeCell ref="B10:D10"/>
    <mergeCell ref="I10:J10"/>
    <mergeCell ref="B11:D11"/>
    <mergeCell ref="I11:J11"/>
    <mergeCell ref="B15:D15"/>
    <mergeCell ref="I15:J15"/>
    <mergeCell ref="B16:D16"/>
    <mergeCell ref="B23:D23"/>
    <mergeCell ref="I23:J23"/>
    <mergeCell ref="B24:D24"/>
    <mergeCell ref="I24:J24"/>
    <mergeCell ref="A18:A21"/>
    <mergeCell ref="B18:D18"/>
    <mergeCell ref="I18:J18"/>
    <mergeCell ref="B19:D19"/>
    <mergeCell ref="I19:J19"/>
    <mergeCell ref="B20:D20"/>
    <mergeCell ref="B27:D27"/>
    <mergeCell ref="I27:J27"/>
    <mergeCell ref="B28:D28"/>
    <mergeCell ref="I28:J28"/>
    <mergeCell ref="B25:D25"/>
    <mergeCell ref="I25:J25"/>
    <mergeCell ref="B26:D26"/>
    <mergeCell ref="I26:J26"/>
    <mergeCell ref="B32:D32"/>
    <mergeCell ref="I32:J32"/>
    <mergeCell ref="B29:D29"/>
    <mergeCell ref="I29:J29"/>
    <mergeCell ref="B31:D31"/>
    <mergeCell ref="I31:J31"/>
    <mergeCell ref="B30:D30"/>
    <mergeCell ref="I30:J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21">
      <selection activeCell="G38" sqref="G38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94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148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70">
        <f>I17+I21+I22+I23+I27+I24</f>
        <v>276420.63</v>
      </c>
      <c r="J16" s="70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70">
        <f>382.71+5714.64+247.15+61.19+10391.15+31940.37+100.42</f>
        <v>48837.63</v>
      </c>
      <c r="J17" s="70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70">
        <f>I21</f>
        <v>7318.81</v>
      </c>
      <c r="J18" s="70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70"/>
      <c r="J19" s="70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70"/>
      <c r="J20" s="70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70">
        <v>7318.81</v>
      </c>
      <c r="J21" s="70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70">
        <f>346.54+11.52+17515.33+78854.85+799.9+1302.87+676.41+7526.64+23257.42-17.64</f>
        <v>130273.84</v>
      </c>
      <c r="J22" s="70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70">
        <f>43.7+100.41+9641.22+28262.56+9.38+145.04</f>
        <v>38202.31</v>
      </c>
      <c r="J23" s="70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70">
        <f>291.03+9184.45+27203.59+100.41</f>
        <v>36779.48</v>
      </c>
      <c r="J24" s="70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70"/>
      <c r="J25" s="70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70"/>
      <c r="J26" s="70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70">
        <f>15008.56</f>
        <v>15008.56</v>
      </c>
      <c r="J27" s="70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70"/>
      <c r="J28" s="70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69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61"/>
      <c r="J30" s="62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2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266278.56</v>
      </c>
      <c r="G32" s="22">
        <v>263730.41</v>
      </c>
      <c r="H32" s="22">
        <f>G32-F32</f>
        <v>-2548.1500000000233</v>
      </c>
      <c r="I32" s="33">
        <f>I17+I21+I22+I23+I24+I27</f>
        <v>276420.63</v>
      </c>
      <c r="J32" s="69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7" ht="15">
      <c r="C36" s="15"/>
      <c r="G36" s="25" t="s">
        <v>122</v>
      </c>
    </row>
    <row r="37" spans="3:8" ht="15">
      <c r="C37" s="15"/>
      <c r="H37" s="15"/>
    </row>
  </sheetData>
  <sheetProtection/>
  <mergeCells count="54">
    <mergeCell ref="B28:D28"/>
    <mergeCell ref="I28:J28"/>
    <mergeCell ref="B29:D29"/>
    <mergeCell ref="I29:J29"/>
    <mergeCell ref="I33:J33"/>
    <mergeCell ref="I34:J34"/>
    <mergeCell ref="B31:D31"/>
    <mergeCell ref="I31:J31"/>
    <mergeCell ref="B32:D32"/>
    <mergeCell ref="I32:J32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9:D9"/>
    <mergeCell ref="I9:J9"/>
    <mergeCell ref="B10:D10"/>
    <mergeCell ref="I10:J10"/>
    <mergeCell ref="B11:D11"/>
    <mergeCell ref="I11:J11"/>
    <mergeCell ref="A1:J1"/>
    <mergeCell ref="A2:J2"/>
    <mergeCell ref="A3:J3"/>
    <mergeCell ref="A4:J4"/>
    <mergeCell ref="A6:J6"/>
    <mergeCell ref="A7:J7"/>
    <mergeCell ref="I12:J12"/>
    <mergeCell ref="I13:J13"/>
    <mergeCell ref="I14:J14"/>
    <mergeCell ref="B30:D30"/>
    <mergeCell ref="I30:J30"/>
    <mergeCell ref="B15:D15"/>
    <mergeCell ref="I15:J15"/>
    <mergeCell ref="B16:D16"/>
    <mergeCell ref="I16:J16"/>
    <mergeCell ref="B17:D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109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96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97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149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29"/>
      <c r="G16" s="5"/>
      <c r="H16" s="17"/>
      <c r="I16" s="56">
        <f>I17+I22+I23+I27+I24</f>
        <v>247122.00000000003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16"/>
      <c r="I17" s="56">
        <f>324.95+14123.34+209.88+51.95+8823.61+27122.06+85.27</f>
        <v>50741.060000000005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16"/>
      <c r="I18" s="56"/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16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16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16"/>
      <c r="I21" s="56"/>
      <c r="J21" s="56"/>
    </row>
    <row r="22" spans="1:10" ht="12.75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16"/>
      <c r="I22" s="56">
        <f>294.26+9.78+14873.07+66959.35+679.22+1105.53+574.19+19748.97+6391.22-15.1</f>
        <v>110620.49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16"/>
      <c r="I23" s="56">
        <f>322.01+85.26+8186.81+23999.06+7.96+123.16</f>
        <v>32724.26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16"/>
      <c r="I24" s="56">
        <f>111.81+7798.96+23099.84+85.27</f>
        <v>31095.88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16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16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16"/>
      <c r="I27" s="56">
        <v>21940.31</v>
      </c>
      <c r="J27" s="56"/>
    </row>
    <row r="28" spans="1:11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17"/>
      <c r="I28" s="56"/>
      <c r="J28" s="56"/>
      <c r="K28" s="19"/>
    </row>
    <row r="29" spans="1:11" ht="22.5" customHeight="1">
      <c r="A29" s="4" t="s">
        <v>37</v>
      </c>
      <c r="B29" s="31" t="s">
        <v>58</v>
      </c>
      <c r="C29" s="31"/>
      <c r="D29" s="31"/>
      <c r="E29" s="5"/>
      <c r="F29" s="18"/>
      <c r="G29" s="5"/>
      <c r="H29" s="5"/>
      <c r="I29" s="33"/>
      <c r="J29" s="33"/>
      <c r="K29" s="19"/>
    </row>
    <row r="30" spans="1:11" ht="30" customHeight="1">
      <c r="A30" s="4" t="s">
        <v>40</v>
      </c>
      <c r="B30" s="31" t="s">
        <v>41</v>
      </c>
      <c r="C30" s="31"/>
      <c r="D30" s="31"/>
      <c r="E30" s="5"/>
      <c r="F30" s="22">
        <v>220697.22</v>
      </c>
      <c r="G30" s="22">
        <v>162153.61</v>
      </c>
      <c r="H30" s="22">
        <f>G30-F30</f>
        <v>-58543.610000000015</v>
      </c>
      <c r="I30" s="33">
        <f>I17+I22+I23+I24+I27</f>
        <v>247122.00000000003</v>
      </c>
      <c r="J30" s="33"/>
      <c r="K30" s="19"/>
    </row>
    <row r="31" spans="9:11" ht="12.75">
      <c r="I31" s="30"/>
      <c r="J31" s="30"/>
      <c r="K31" s="26"/>
    </row>
    <row r="32" spans="9:10" ht="12.75">
      <c r="I32" s="57"/>
      <c r="J32" s="57"/>
    </row>
    <row r="33" ht="12.75">
      <c r="J33" s="20"/>
    </row>
    <row r="34" spans="3:10" ht="15">
      <c r="C34" s="15"/>
      <c r="F34" s="48" t="s">
        <v>123</v>
      </c>
      <c r="G34" s="48"/>
      <c r="H34" s="48"/>
      <c r="I34" s="48"/>
      <c r="J34" s="48"/>
    </row>
    <row r="35" spans="3:8" ht="15">
      <c r="C35" s="15"/>
      <c r="H35" s="15"/>
    </row>
    <row r="42" ht="12.75">
      <c r="G42" s="25"/>
    </row>
  </sheetData>
  <sheetProtection/>
  <mergeCells count="51">
    <mergeCell ref="I9:J9"/>
    <mergeCell ref="F34:J34"/>
    <mergeCell ref="I12:J12"/>
    <mergeCell ref="I13:J13"/>
    <mergeCell ref="I14:J14"/>
    <mergeCell ref="I31:J31"/>
    <mergeCell ref="I32:J32"/>
    <mergeCell ref="I15:J15"/>
    <mergeCell ref="B16:D16"/>
    <mergeCell ref="I16:J16"/>
    <mergeCell ref="A1:J1"/>
    <mergeCell ref="A2:J2"/>
    <mergeCell ref="A3:J3"/>
    <mergeCell ref="A4:J4"/>
    <mergeCell ref="A6:J6"/>
    <mergeCell ref="A7:J7"/>
    <mergeCell ref="B9:D9"/>
    <mergeCell ref="I20:J20"/>
    <mergeCell ref="B21:D21"/>
    <mergeCell ref="I21:J21"/>
    <mergeCell ref="I10:J10"/>
    <mergeCell ref="B11:D11"/>
    <mergeCell ref="I11:J11"/>
    <mergeCell ref="I17:J17"/>
    <mergeCell ref="B17:D17"/>
    <mergeCell ref="B10:D10"/>
    <mergeCell ref="B15:D15"/>
    <mergeCell ref="B22:D22"/>
    <mergeCell ref="I22:J22"/>
    <mergeCell ref="B23:D23"/>
    <mergeCell ref="I23:J23"/>
    <mergeCell ref="A18:A21"/>
    <mergeCell ref="B18:D18"/>
    <mergeCell ref="I18:J18"/>
    <mergeCell ref="B19:D19"/>
    <mergeCell ref="I19:J19"/>
    <mergeCell ref="B20:D20"/>
    <mergeCell ref="B26:D26"/>
    <mergeCell ref="I26:J26"/>
    <mergeCell ref="B27:D27"/>
    <mergeCell ref="I27:J27"/>
    <mergeCell ref="B24:D24"/>
    <mergeCell ref="I24:J24"/>
    <mergeCell ref="B25:D25"/>
    <mergeCell ref="I25:J25"/>
    <mergeCell ref="B30:D30"/>
    <mergeCell ref="I30:J30"/>
    <mergeCell ref="B28:D28"/>
    <mergeCell ref="I28:J28"/>
    <mergeCell ref="B29:D29"/>
    <mergeCell ref="I29:J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29" sqref="G29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  <col min="11" max="11" width="10.28125" style="0" customWidth="1"/>
  </cols>
  <sheetData>
    <row r="1" spans="1:10" ht="15">
      <c r="A1" s="52" t="s">
        <v>112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102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103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132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21">
        <v>21.88</v>
      </c>
      <c r="F16" s="14"/>
      <c r="G16" s="5"/>
      <c r="H16" s="5"/>
      <c r="I16" s="56">
        <f>I17+I22+I23+I24+I27</f>
        <v>236455.65999999997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324.6+1387.65+77.43+51.9+27094.03+8814.5-3.75+97.97</f>
        <v>37844.33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/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/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0.02+293.95+9.77+14857.69+66890.15+678.53+1104.72+516+6384.62+19728.55-3.75+0.02</f>
        <v>110460.26999999999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83.06+97.96+23974.26+8178.35-3.75+7.95+123.04</f>
        <v>32460.87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175.01+97.96+7790.89+23075.96-3.75</f>
        <v>31136.07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24554.12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/>
      <c r="G28" s="5"/>
      <c r="H28" s="5"/>
      <c r="I28" s="56"/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18"/>
      <c r="G29" s="5"/>
      <c r="H29" s="5"/>
      <c r="I29" s="33"/>
      <c r="J29" s="33"/>
    </row>
    <row r="30" spans="1:10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226493.16</v>
      </c>
      <c r="G32" s="22">
        <v>219299.03</v>
      </c>
      <c r="H32" s="22">
        <f>G32-F32</f>
        <v>-7194.130000000005</v>
      </c>
      <c r="I32" s="33">
        <f>I17+I22+I23+I24+I27</f>
        <v>236455.65999999997</v>
      </c>
      <c r="J32" s="33"/>
      <c r="K32" s="19"/>
    </row>
    <row r="33" spans="9:11" ht="12.75">
      <c r="I33" s="30"/>
      <c r="J33" s="30"/>
      <c r="K33" s="28"/>
    </row>
    <row r="34" spans="9:11" ht="12.75">
      <c r="I34" s="59"/>
      <c r="J34" s="58"/>
      <c r="K34" s="19"/>
    </row>
    <row r="35" ht="12.75">
      <c r="J35" s="20"/>
    </row>
    <row r="36" spans="3:9" ht="15">
      <c r="C36" s="15"/>
      <c r="G36" s="25" t="s">
        <v>124</v>
      </c>
      <c r="H36" s="25"/>
      <c r="I36" s="25"/>
    </row>
    <row r="37" spans="3:8" ht="15">
      <c r="C37" s="15"/>
      <c r="H37" s="15"/>
    </row>
  </sheetData>
  <sheetProtection/>
  <mergeCells count="54">
    <mergeCell ref="B30:D30"/>
    <mergeCell ref="I30:J30"/>
    <mergeCell ref="B27:D27"/>
    <mergeCell ref="I27:J27"/>
    <mergeCell ref="B28:D28"/>
    <mergeCell ref="I28:J28"/>
    <mergeCell ref="B32:D32"/>
    <mergeCell ref="I32:J32"/>
    <mergeCell ref="B29:D29"/>
    <mergeCell ref="I29:J29"/>
    <mergeCell ref="B31:D31"/>
    <mergeCell ref="I31:J31"/>
    <mergeCell ref="B24:D24"/>
    <mergeCell ref="I24:J24"/>
    <mergeCell ref="B25:D25"/>
    <mergeCell ref="I25:J25"/>
    <mergeCell ref="B26:D26"/>
    <mergeCell ref="I26:J26"/>
    <mergeCell ref="B20:D20"/>
    <mergeCell ref="I20:J20"/>
    <mergeCell ref="B21:D21"/>
    <mergeCell ref="I21:J21"/>
    <mergeCell ref="B23:D23"/>
    <mergeCell ref="I23:J23"/>
    <mergeCell ref="I9:J9"/>
    <mergeCell ref="B10:D10"/>
    <mergeCell ref="I10:J10"/>
    <mergeCell ref="B11:D11"/>
    <mergeCell ref="I11:J11"/>
    <mergeCell ref="A18:A21"/>
    <mergeCell ref="B18:D18"/>
    <mergeCell ref="I18:J18"/>
    <mergeCell ref="B19:D19"/>
    <mergeCell ref="I19:J19"/>
    <mergeCell ref="I15:J15"/>
    <mergeCell ref="B16:D16"/>
    <mergeCell ref="I16:J16"/>
    <mergeCell ref="A1:J1"/>
    <mergeCell ref="A2:J2"/>
    <mergeCell ref="A3:J3"/>
    <mergeCell ref="A4:J4"/>
    <mergeCell ref="A6:J6"/>
    <mergeCell ref="A7:J7"/>
    <mergeCell ref="B9:D9"/>
    <mergeCell ref="I33:J33"/>
    <mergeCell ref="I34:J34"/>
    <mergeCell ref="I12:J12"/>
    <mergeCell ref="I13:J13"/>
    <mergeCell ref="I14:J14"/>
    <mergeCell ref="B17:D17"/>
    <mergeCell ref="I17:J17"/>
    <mergeCell ref="B22:D22"/>
    <mergeCell ref="I22:J22"/>
    <mergeCell ref="B15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G31" sqref="G31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104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105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133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21.88</v>
      </c>
      <c r="F16" s="14"/>
      <c r="G16" s="5"/>
      <c r="H16" s="5"/>
      <c r="I16" s="56">
        <f>I17+I22+I23+I24+I27</f>
        <v>173417.32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235.97+6943.17+56.28+37.75+19693.71+6406.95-2.75+71.2</f>
        <v>33442.27999999999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/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/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/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0.02+213.66+7.1+10799.56+48620.12+493.2+802.65+375.05+14340+4640.76-2.78-87.79+0.02</f>
        <v>80201.57000000002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249.18+71.2+17426.05+5944.55-2.75+87.79+5.78+89.43</f>
        <v>23871.23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110.29+71.2+16773.11+5662.93-2.75</f>
        <v>22614.780000000002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13287.46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/>
      <c r="G28" s="5"/>
      <c r="H28" s="5"/>
      <c r="I28" s="33"/>
      <c r="J28" s="33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18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166016.76</v>
      </c>
      <c r="G32" s="22">
        <v>194946.06</v>
      </c>
      <c r="H32" s="22">
        <f>G32-F32</f>
        <v>28929.29999999999</v>
      </c>
      <c r="I32" s="33">
        <f>I17+I22+I23+I24+I27</f>
        <v>173417.32</v>
      </c>
      <c r="J32" s="33"/>
      <c r="K32" s="19"/>
    </row>
    <row r="33" spans="9:10" ht="12.75">
      <c r="I33" s="30"/>
      <c r="J33" s="30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124</v>
      </c>
      <c r="H36" s="25"/>
      <c r="I36" s="25"/>
    </row>
    <row r="37" spans="3:8" ht="15">
      <c r="C37" s="15"/>
      <c r="H37" s="15"/>
    </row>
  </sheetData>
  <sheetProtection/>
  <mergeCells count="54">
    <mergeCell ref="I14:J14"/>
    <mergeCell ref="B30:D30"/>
    <mergeCell ref="I30:J30"/>
    <mergeCell ref="B15:D15"/>
    <mergeCell ref="I15:J15"/>
    <mergeCell ref="B16:D16"/>
    <mergeCell ref="I16:J16"/>
    <mergeCell ref="B17:D17"/>
    <mergeCell ref="A1:J1"/>
    <mergeCell ref="A2:J2"/>
    <mergeCell ref="A3:J3"/>
    <mergeCell ref="A4:J4"/>
    <mergeCell ref="I12:J12"/>
    <mergeCell ref="I13:J13"/>
    <mergeCell ref="B10:D10"/>
    <mergeCell ref="I10:J10"/>
    <mergeCell ref="B11:D11"/>
    <mergeCell ref="I11:J11"/>
    <mergeCell ref="A6:J6"/>
    <mergeCell ref="A7:J7"/>
    <mergeCell ref="B9:D9"/>
    <mergeCell ref="I9:J9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24:D24"/>
    <mergeCell ref="I24:J24"/>
    <mergeCell ref="B25:D25"/>
    <mergeCell ref="I25:J25"/>
    <mergeCell ref="B22:D22"/>
    <mergeCell ref="I22:J22"/>
    <mergeCell ref="B23:D23"/>
    <mergeCell ref="I23:J23"/>
    <mergeCell ref="B28:D28"/>
    <mergeCell ref="I28:J28"/>
    <mergeCell ref="B29:D29"/>
    <mergeCell ref="I29:J29"/>
    <mergeCell ref="B26:D26"/>
    <mergeCell ref="I26:J26"/>
    <mergeCell ref="B27:D27"/>
    <mergeCell ref="I27:J27"/>
    <mergeCell ref="I33:J33"/>
    <mergeCell ref="I34:J34"/>
    <mergeCell ref="B31:D31"/>
    <mergeCell ref="I31:J31"/>
    <mergeCell ref="B32:D32"/>
    <mergeCell ref="I32:J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29" sqref="G29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106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107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134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I17+I19+I21+I22+I23+I24+I27+I28</f>
        <v>1279593.7599999998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1712.92+10183.71+408.58+273.92+516.86+142957.68+46508.39+1.65</f>
        <v>202563.71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I19+I21</f>
        <v>41355.59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>
        <v>11782.81</v>
      </c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29572.78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0.13+1551.22+51.56+78404.76+352982.17+3580.62+5831.25+2722.53+104094.83+33687.51+1.65+0.13</f>
        <v>582908.36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954.5+516.86+126496.66+43151.84+1.65+41.97+649.18</f>
        <v>171812.65999999997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1013.56+516.86+121756.93+41107.48+1.66</f>
        <v>164396.49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110517.24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119.24+5920.47</f>
        <v>6039.71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1137772.97</v>
      </c>
      <c r="G32" s="22">
        <v>1120330.66</v>
      </c>
      <c r="H32" s="22">
        <f>G32-F32</f>
        <v>-17442.310000000056</v>
      </c>
      <c r="I32" s="33">
        <f>I17+I19+I21+I22+I23+I24+I27+I28</f>
        <v>1279593.7599999998</v>
      </c>
      <c r="J32" s="33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124</v>
      </c>
      <c r="H36" s="25"/>
      <c r="I36" s="25"/>
    </row>
    <row r="37" spans="3:8" ht="15">
      <c r="C37" s="15"/>
      <c r="H37" s="15"/>
    </row>
  </sheetData>
  <sheetProtection/>
  <mergeCells count="54">
    <mergeCell ref="B30:D30"/>
    <mergeCell ref="I30:J30"/>
    <mergeCell ref="B27:D27"/>
    <mergeCell ref="I27:J27"/>
    <mergeCell ref="B28:D28"/>
    <mergeCell ref="I28:J28"/>
    <mergeCell ref="B32:D32"/>
    <mergeCell ref="I32:J32"/>
    <mergeCell ref="B29:D29"/>
    <mergeCell ref="I29:J29"/>
    <mergeCell ref="B31:D31"/>
    <mergeCell ref="I31:J31"/>
    <mergeCell ref="B24:D24"/>
    <mergeCell ref="I24:J24"/>
    <mergeCell ref="B25:D25"/>
    <mergeCell ref="I25:J25"/>
    <mergeCell ref="B26:D26"/>
    <mergeCell ref="I26:J26"/>
    <mergeCell ref="B20:D20"/>
    <mergeCell ref="I20:J20"/>
    <mergeCell ref="B21:D21"/>
    <mergeCell ref="I21:J21"/>
    <mergeCell ref="B23:D23"/>
    <mergeCell ref="I23:J23"/>
    <mergeCell ref="I9:J9"/>
    <mergeCell ref="B10:D10"/>
    <mergeCell ref="I10:J10"/>
    <mergeCell ref="B11:D11"/>
    <mergeCell ref="I11:J11"/>
    <mergeCell ref="A18:A21"/>
    <mergeCell ref="B18:D18"/>
    <mergeCell ref="I18:J18"/>
    <mergeCell ref="B19:D19"/>
    <mergeCell ref="I19:J19"/>
    <mergeCell ref="I15:J15"/>
    <mergeCell ref="B16:D16"/>
    <mergeCell ref="I16:J16"/>
    <mergeCell ref="A1:J1"/>
    <mergeCell ref="A2:J2"/>
    <mergeCell ref="A3:J3"/>
    <mergeCell ref="A4:J4"/>
    <mergeCell ref="A6:J6"/>
    <mergeCell ref="A7:J7"/>
    <mergeCell ref="B9:D9"/>
    <mergeCell ref="I33:J33"/>
    <mergeCell ref="I34:J34"/>
    <mergeCell ref="I12:J12"/>
    <mergeCell ref="I13:J13"/>
    <mergeCell ref="I14:J14"/>
    <mergeCell ref="B17:D17"/>
    <mergeCell ref="I17:J17"/>
    <mergeCell ref="B22:D22"/>
    <mergeCell ref="I22:J22"/>
    <mergeCell ref="B15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7">
      <selection activeCell="H27" sqref="H27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59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61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135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I17+I19+I21+I22+I23+I24+I27+I28</f>
        <v>983635.76</v>
      </c>
      <c r="J16" s="60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1303.99+10184.95+311.03+208.53+394.2+108840.2+35408.96</f>
        <v>156651.86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I19+I21</f>
        <v>16612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>
        <v>4762</v>
      </c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11850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0.1+1180.85+39.25+59685.32+268706.31+2725.73+4439.07+2078.92+79252.14+25647.83-60.53+0.1</f>
        <v>443695.08999999997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889.26+394.2+96307.67+32853.46+31.95+494.25</f>
        <v>130970.79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1525.26+394.2+92699.1+31297</f>
        <v>125915.56000000001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104008.58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111.85+5670.03</f>
        <v>5781.88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3">
        <v>878740.71</v>
      </c>
      <c r="G32" s="23">
        <v>888035.29</v>
      </c>
      <c r="H32" s="23">
        <f>G32-F32</f>
        <v>9294.580000000075</v>
      </c>
      <c r="I32" s="32">
        <f>I17+I19+I21+I22+I23+I24+I27+I28</f>
        <v>983635.76</v>
      </c>
      <c r="J32" s="3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2:9" ht="15">
      <c r="B36" s="15"/>
      <c r="G36" s="25" t="s">
        <v>124</v>
      </c>
      <c r="H36" s="25"/>
      <c r="I36" s="25"/>
    </row>
    <row r="37" spans="2:7" ht="15">
      <c r="B37" s="15"/>
      <c r="G37" s="15"/>
    </row>
  </sheetData>
  <sheetProtection/>
  <mergeCells count="54">
    <mergeCell ref="I14:J14"/>
    <mergeCell ref="B30:D30"/>
    <mergeCell ref="I30:J30"/>
    <mergeCell ref="B15:D15"/>
    <mergeCell ref="I15:J15"/>
    <mergeCell ref="B16:D16"/>
    <mergeCell ref="I16:J16"/>
    <mergeCell ref="B17:D17"/>
    <mergeCell ref="A1:J1"/>
    <mergeCell ref="A2:J2"/>
    <mergeCell ref="A3:J3"/>
    <mergeCell ref="A4:J4"/>
    <mergeCell ref="I12:J12"/>
    <mergeCell ref="I13:J13"/>
    <mergeCell ref="B10:D10"/>
    <mergeCell ref="I10:J10"/>
    <mergeCell ref="B11:D11"/>
    <mergeCell ref="I11:J11"/>
    <mergeCell ref="A6:J6"/>
    <mergeCell ref="A7:J7"/>
    <mergeCell ref="B9:D9"/>
    <mergeCell ref="I9:J9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24:D24"/>
    <mergeCell ref="I24:J24"/>
    <mergeCell ref="B25:D25"/>
    <mergeCell ref="I25:J25"/>
    <mergeCell ref="B22:D22"/>
    <mergeCell ref="I22:J22"/>
    <mergeCell ref="B23:D23"/>
    <mergeCell ref="I23:J23"/>
    <mergeCell ref="B28:D28"/>
    <mergeCell ref="I28:J28"/>
    <mergeCell ref="B29:D29"/>
    <mergeCell ref="I29:J29"/>
    <mergeCell ref="B26:D26"/>
    <mergeCell ref="I26:J26"/>
    <mergeCell ref="B27:D27"/>
    <mergeCell ref="I27:J27"/>
    <mergeCell ref="I33:J33"/>
    <mergeCell ref="I34:J34"/>
    <mergeCell ref="B31:D31"/>
    <mergeCell ref="I31:J31"/>
    <mergeCell ref="B32:D32"/>
    <mergeCell ref="I32:J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6">
      <selection activeCell="H30" sqref="H30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62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63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136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I17+I19+I21+I22+I23+I24+I27+I28</f>
        <v>992830.4399999998</v>
      </c>
      <c r="J16" s="60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60">
        <f>1312.24+13779.34+312.99+209.81+395.97+35632.89+109528.53</f>
        <v>161171.77</v>
      </c>
      <c r="J17" s="60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I19+I21</f>
        <v>17919.53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>
        <v>4762</v>
      </c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13157.53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0.1+1188.3+39.5+60061.08+270397.96+2742.89+4466.16+2085.8+25810.04+79753.34-75.33+0.1</f>
        <v>446469.9399999999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1026.54+395.96+33061.24+96916.74+32.15+497.37</f>
        <v>131930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1520.1+395.97+31494.93+93285.35</f>
        <v>126696.35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103033.5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111.25+5498.1</f>
        <v>5609.35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880479.91</v>
      </c>
      <c r="G32" s="22">
        <v>879001.15</v>
      </c>
      <c r="H32" s="22">
        <f>G32-F32</f>
        <v>-1478.7600000000093</v>
      </c>
      <c r="I32" s="32">
        <f>I17+I19+I21+I22+I23+I24+I27+I28</f>
        <v>992830.4399999998</v>
      </c>
      <c r="J32" s="3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125</v>
      </c>
      <c r="H36" s="25"/>
      <c r="I36" s="25"/>
    </row>
    <row r="37" spans="3:8" ht="15">
      <c r="C37" s="15"/>
      <c r="H37" s="15"/>
    </row>
  </sheetData>
  <sheetProtection/>
  <mergeCells count="54">
    <mergeCell ref="B30:D30"/>
    <mergeCell ref="I30:J30"/>
    <mergeCell ref="B27:D27"/>
    <mergeCell ref="I27:J27"/>
    <mergeCell ref="B28:D28"/>
    <mergeCell ref="I28:J28"/>
    <mergeCell ref="B32:D32"/>
    <mergeCell ref="I32:J32"/>
    <mergeCell ref="B29:D29"/>
    <mergeCell ref="I29:J29"/>
    <mergeCell ref="B31:D31"/>
    <mergeCell ref="I31:J31"/>
    <mergeCell ref="B24:D24"/>
    <mergeCell ref="I24:J24"/>
    <mergeCell ref="B25:D25"/>
    <mergeCell ref="I25:J25"/>
    <mergeCell ref="B26:D26"/>
    <mergeCell ref="I26:J26"/>
    <mergeCell ref="B20:D20"/>
    <mergeCell ref="I20:J20"/>
    <mergeCell ref="B21:D21"/>
    <mergeCell ref="I21:J21"/>
    <mergeCell ref="B23:D23"/>
    <mergeCell ref="I23:J23"/>
    <mergeCell ref="I9:J9"/>
    <mergeCell ref="B10:D10"/>
    <mergeCell ref="I10:J10"/>
    <mergeCell ref="B11:D11"/>
    <mergeCell ref="I11:J11"/>
    <mergeCell ref="A18:A21"/>
    <mergeCell ref="B18:D18"/>
    <mergeCell ref="I18:J18"/>
    <mergeCell ref="B19:D19"/>
    <mergeCell ref="I19:J19"/>
    <mergeCell ref="I15:J15"/>
    <mergeCell ref="B16:D16"/>
    <mergeCell ref="I16:J16"/>
    <mergeCell ref="A1:J1"/>
    <mergeCell ref="A2:J2"/>
    <mergeCell ref="A3:J3"/>
    <mergeCell ref="A4:J4"/>
    <mergeCell ref="A6:J6"/>
    <mergeCell ref="A7:J7"/>
    <mergeCell ref="B9:D9"/>
    <mergeCell ref="I33:J33"/>
    <mergeCell ref="I34:J34"/>
    <mergeCell ref="I12:J12"/>
    <mergeCell ref="I13:J13"/>
    <mergeCell ref="I14:J14"/>
    <mergeCell ref="B17:D17"/>
    <mergeCell ref="I17:J17"/>
    <mergeCell ref="B22:D22"/>
    <mergeCell ref="I22:J22"/>
    <mergeCell ref="B15:D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29" sqref="G29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65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64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116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I17+I19+I21+I22+I24+I27+I28+I23</f>
        <v>1215950.48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1615.07+14145.86+385.23+258.32+490.25+43808.01+134657.24+151.63</f>
        <v>195511.61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I19+I21</f>
        <v>22898.190000000002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>
        <v>7191.93</v>
      </c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15706.26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0.13+1462.55+48.61+73923.03+332805.17+3375.95+5497.05+2592.23+31731.53+98050.85+151.62+0.13</f>
        <v>549638.85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1283.06+490.25+40646.35+119151.97+151.63+39.55+611.48</f>
        <v>162374.29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1046.02+490.25+38720.69+114687.45+151.63</f>
        <v>155096.04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123593.14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133+6705.36</f>
        <v>6838.36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37"/>
      <c r="J30" s="38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37"/>
      <c r="J31" s="38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2">
        <v>1130605.24</v>
      </c>
      <c r="G32" s="22">
        <v>1125211.62</v>
      </c>
      <c r="H32" s="22">
        <f>G32-F32</f>
        <v>-5393.619999999879</v>
      </c>
      <c r="I32" s="32">
        <f>I17+I19+I21+I22+I23+I24+I27+I28</f>
        <v>1215950.48</v>
      </c>
      <c r="J32" s="32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B22:D22"/>
    <mergeCell ref="I22:J22"/>
    <mergeCell ref="B15:D15"/>
    <mergeCell ref="I15:J15"/>
    <mergeCell ref="B16:D16"/>
    <mergeCell ref="I16:J16"/>
    <mergeCell ref="B17:D17"/>
    <mergeCell ref="I17:J17"/>
    <mergeCell ref="A6:J6"/>
    <mergeCell ref="A7:J7"/>
    <mergeCell ref="B9:D9"/>
    <mergeCell ref="I9:J9"/>
    <mergeCell ref="A1:J1"/>
    <mergeCell ref="A2:J2"/>
    <mergeCell ref="A3:J3"/>
    <mergeCell ref="A4:J4"/>
    <mergeCell ref="I20:J20"/>
    <mergeCell ref="B21:D21"/>
    <mergeCell ref="I21:J21"/>
    <mergeCell ref="B10:D10"/>
    <mergeCell ref="I10:J10"/>
    <mergeCell ref="B11:D11"/>
    <mergeCell ref="I11:J11"/>
    <mergeCell ref="I12:J12"/>
    <mergeCell ref="I13:J13"/>
    <mergeCell ref="I14:J14"/>
    <mergeCell ref="B23:D23"/>
    <mergeCell ref="I23:J23"/>
    <mergeCell ref="B24:D24"/>
    <mergeCell ref="I24:J24"/>
    <mergeCell ref="A18:A21"/>
    <mergeCell ref="B18:D18"/>
    <mergeCell ref="I18:J18"/>
    <mergeCell ref="B19:D19"/>
    <mergeCell ref="I19:J19"/>
    <mergeCell ref="B20:D20"/>
    <mergeCell ref="B27:D27"/>
    <mergeCell ref="I27:J27"/>
    <mergeCell ref="B28:D28"/>
    <mergeCell ref="I28:J28"/>
    <mergeCell ref="B25:D25"/>
    <mergeCell ref="I25:J25"/>
    <mergeCell ref="B26:D26"/>
    <mergeCell ref="I26:J26"/>
    <mergeCell ref="I34:J34"/>
    <mergeCell ref="B32:D32"/>
    <mergeCell ref="I32:J32"/>
    <mergeCell ref="B29:D29"/>
    <mergeCell ref="I29:J29"/>
    <mergeCell ref="B31:D31"/>
    <mergeCell ref="I31:J31"/>
    <mergeCell ref="B30:D30"/>
    <mergeCell ref="I30:J30"/>
    <mergeCell ref="I33:J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4">
      <selection activeCell="G29" sqref="G29"/>
    </sheetView>
  </sheetViews>
  <sheetFormatPr defaultColWidth="9.140625" defaultRowHeight="12.75"/>
  <cols>
    <col min="1" max="1" width="7.140625" style="0" customWidth="1"/>
    <col min="5" max="5" width="9.421875" style="0" customWidth="1"/>
    <col min="6" max="6" width="16.00390625" style="0" customWidth="1"/>
    <col min="7" max="7" width="11.8515625" style="0" customWidth="1"/>
    <col min="8" max="8" width="14.7109375" style="0" customWidth="1"/>
    <col min="9" max="9" width="6.7109375" style="0" customWidth="1"/>
    <col min="10" max="10" width="10.421875" style="0" customWidth="1"/>
  </cols>
  <sheetData>
    <row r="1" spans="1:10" ht="15">
      <c r="A1" s="52" t="s">
        <v>113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52" t="s">
        <v>129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66</v>
      </c>
      <c r="B4" s="52"/>
      <c r="C4" s="52"/>
      <c r="D4" s="52"/>
      <c r="E4" s="52"/>
      <c r="F4" s="52"/>
      <c r="G4" s="52"/>
      <c r="H4" s="52"/>
      <c r="I4" s="52"/>
      <c r="J4" s="52"/>
    </row>
    <row r="6" spans="1:10" ht="12.75">
      <c r="A6" s="47" t="s">
        <v>150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2.75">
      <c r="A7" s="48" t="s">
        <v>117</v>
      </c>
      <c r="B7" s="48"/>
      <c r="C7" s="48"/>
      <c r="D7" s="48"/>
      <c r="E7" s="48"/>
      <c r="F7" s="48"/>
      <c r="G7" s="48"/>
      <c r="H7" s="48"/>
      <c r="I7" s="48"/>
      <c r="J7" s="48"/>
    </row>
    <row r="9" spans="1:10" ht="12.75">
      <c r="A9" s="1"/>
      <c r="B9" s="49"/>
      <c r="C9" s="50"/>
      <c r="D9" s="51"/>
      <c r="E9" s="11"/>
      <c r="F9" s="1" t="s">
        <v>7</v>
      </c>
      <c r="G9" s="12"/>
      <c r="H9" s="1" t="s">
        <v>10</v>
      </c>
      <c r="I9" s="49" t="s">
        <v>13</v>
      </c>
      <c r="J9" s="51"/>
    </row>
    <row r="10" spans="1:10" ht="12.75">
      <c r="A10" s="2" t="s">
        <v>1</v>
      </c>
      <c r="B10" s="44" t="s">
        <v>3</v>
      </c>
      <c r="C10" s="45"/>
      <c r="D10" s="46"/>
      <c r="E10" s="7" t="s">
        <v>5</v>
      </c>
      <c r="F10" s="2" t="s">
        <v>6</v>
      </c>
      <c r="G10" s="8" t="s">
        <v>9</v>
      </c>
      <c r="H10" s="2" t="s">
        <v>11</v>
      </c>
      <c r="I10" s="44" t="s">
        <v>14</v>
      </c>
      <c r="J10" s="46"/>
    </row>
    <row r="11" spans="1:10" ht="12.75">
      <c r="A11" s="2" t="s">
        <v>2</v>
      </c>
      <c r="B11" s="44" t="s">
        <v>4</v>
      </c>
      <c r="C11" s="45"/>
      <c r="D11" s="46"/>
      <c r="E11" s="7" t="s">
        <v>43</v>
      </c>
      <c r="F11" s="2" t="s">
        <v>8</v>
      </c>
      <c r="G11" s="8" t="s">
        <v>48</v>
      </c>
      <c r="H11" s="2" t="s">
        <v>12</v>
      </c>
      <c r="I11" s="44" t="s">
        <v>56</v>
      </c>
      <c r="J11" s="46"/>
    </row>
    <row r="12" spans="1:10" ht="12.75">
      <c r="A12" s="2"/>
      <c r="B12" s="7"/>
      <c r="C12" s="13"/>
      <c r="D12" s="8"/>
      <c r="E12" s="7" t="s">
        <v>60</v>
      </c>
      <c r="F12" s="2" t="s">
        <v>44</v>
      </c>
      <c r="G12" s="8" t="s">
        <v>49</v>
      </c>
      <c r="H12" s="2" t="s">
        <v>53</v>
      </c>
      <c r="I12" s="44" t="s">
        <v>57</v>
      </c>
      <c r="J12" s="46"/>
    </row>
    <row r="13" spans="1:10" ht="12.75">
      <c r="A13" s="2"/>
      <c r="B13" s="7"/>
      <c r="C13" s="13"/>
      <c r="D13" s="8"/>
      <c r="E13" s="7"/>
      <c r="F13" s="2" t="s">
        <v>45</v>
      </c>
      <c r="G13" s="8" t="s">
        <v>50</v>
      </c>
      <c r="H13" s="2" t="s">
        <v>54</v>
      </c>
      <c r="I13" s="44" t="s">
        <v>51</v>
      </c>
      <c r="J13" s="46"/>
    </row>
    <row r="14" spans="1:10" ht="12.75">
      <c r="A14" s="2"/>
      <c r="B14" s="7"/>
      <c r="C14" s="13"/>
      <c r="D14" s="8"/>
      <c r="E14" s="7"/>
      <c r="F14" s="2" t="s">
        <v>46</v>
      </c>
      <c r="G14" s="8" t="s">
        <v>52</v>
      </c>
      <c r="H14" s="2" t="s">
        <v>55</v>
      </c>
      <c r="I14" s="44"/>
      <c r="J14" s="46"/>
    </row>
    <row r="15" spans="1:10" ht="12.75">
      <c r="A15" s="3"/>
      <c r="B15" s="53"/>
      <c r="C15" s="54"/>
      <c r="D15" s="55"/>
      <c r="E15" s="9"/>
      <c r="F15" s="3" t="s">
        <v>47</v>
      </c>
      <c r="G15" s="10" t="s">
        <v>47</v>
      </c>
      <c r="H15" s="3" t="s">
        <v>51</v>
      </c>
      <c r="I15" s="53"/>
      <c r="J15" s="55"/>
    </row>
    <row r="16" spans="1:10" ht="30.75" customHeight="1">
      <c r="A16" s="4" t="s">
        <v>15</v>
      </c>
      <c r="B16" s="31" t="s">
        <v>16</v>
      </c>
      <c r="C16" s="31"/>
      <c r="D16" s="31"/>
      <c r="E16" s="18">
        <v>22.06</v>
      </c>
      <c r="F16" s="14"/>
      <c r="G16" s="5"/>
      <c r="H16" s="5"/>
      <c r="I16" s="56">
        <f>I17+I19+I21+I22+I23+I27+I28+I24</f>
        <v>997062.0199999998</v>
      </c>
      <c r="J16" s="56"/>
    </row>
    <row r="17" spans="1:10" ht="27" customHeight="1">
      <c r="A17" s="6" t="s">
        <v>17</v>
      </c>
      <c r="B17" s="39" t="s">
        <v>18</v>
      </c>
      <c r="C17" s="39"/>
      <c r="D17" s="39"/>
      <c r="E17" s="5"/>
      <c r="F17" s="18">
        <v>5.17</v>
      </c>
      <c r="G17" s="5"/>
      <c r="H17" s="5"/>
      <c r="I17" s="56">
        <f>1327.44+15520.53+316.62+212.23+401.61+36039.22+110777.49</f>
        <v>164595.14</v>
      </c>
      <c r="J17" s="56"/>
    </row>
    <row r="18" spans="1:10" ht="51.75" customHeight="1">
      <c r="A18" s="40" t="s">
        <v>19</v>
      </c>
      <c r="B18" s="43" t="s">
        <v>42</v>
      </c>
      <c r="C18" s="39"/>
      <c r="D18" s="39"/>
      <c r="E18" s="5"/>
      <c r="F18" s="18">
        <v>1.98</v>
      </c>
      <c r="G18" s="5"/>
      <c r="H18" s="5"/>
      <c r="I18" s="56">
        <f>I19+I21</f>
        <v>27827.84</v>
      </c>
      <c r="J18" s="56"/>
    </row>
    <row r="19" spans="1:10" ht="21" customHeight="1">
      <c r="A19" s="41"/>
      <c r="B19" s="39" t="s">
        <v>20</v>
      </c>
      <c r="C19" s="39"/>
      <c r="D19" s="39"/>
      <c r="E19" s="5"/>
      <c r="F19" s="18"/>
      <c r="G19" s="5"/>
      <c r="H19" s="5"/>
      <c r="I19" s="56">
        <v>4762.52</v>
      </c>
      <c r="J19" s="56"/>
    </row>
    <row r="20" spans="1:10" ht="21" customHeight="1">
      <c r="A20" s="41"/>
      <c r="B20" s="39" t="s">
        <v>21</v>
      </c>
      <c r="C20" s="39"/>
      <c r="D20" s="39"/>
      <c r="E20" s="5"/>
      <c r="F20" s="18"/>
      <c r="G20" s="5"/>
      <c r="H20" s="5"/>
      <c r="I20" s="56"/>
      <c r="J20" s="56"/>
    </row>
    <row r="21" spans="1:10" ht="25.5" customHeight="1">
      <c r="A21" s="42"/>
      <c r="B21" s="39" t="s">
        <v>22</v>
      </c>
      <c r="C21" s="39"/>
      <c r="D21" s="39"/>
      <c r="E21" s="5"/>
      <c r="F21" s="18"/>
      <c r="G21" s="5"/>
      <c r="H21" s="5"/>
      <c r="I21" s="56">
        <v>23065.32</v>
      </c>
      <c r="J21" s="56"/>
    </row>
    <row r="22" spans="1:10" ht="31.5" customHeight="1">
      <c r="A22" s="6" t="s">
        <v>23</v>
      </c>
      <c r="B22" s="39" t="s">
        <v>24</v>
      </c>
      <c r="C22" s="39"/>
      <c r="D22" s="39"/>
      <c r="E22" s="5"/>
      <c r="F22" s="18">
        <v>2.91</v>
      </c>
      <c r="G22" s="5"/>
      <c r="H22" s="5"/>
      <c r="I22" s="56">
        <f>0.1+1202.1+39.96+60757.93+273535.23+2774.72+4518.45+2119.05+26104.35+80662.78+24.52+0.1</f>
        <v>451739.2899999999</v>
      </c>
      <c r="J22" s="56"/>
    </row>
    <row r="23" spans="1:10" ht="24.75" customHeight="1">
      <c r="A23" s="6" t="s">
        <v>25</v>
      </c>
      <c r="B23" s="39" t="s">
        <v>26</v>
      </c>
      <c r="C23" s="39"/>
      <c r="D23" s="39"/>
      <c r="E23" s="5"/>
      <c r="F23" s="18">
        <v>5.27</v>
      </c>
      <c r="G23" s="5"/>
      <c r="H23" s="5"/>
      <c r="I23" s="56">
        <f>873.53+401.6+33438.24+98021.89+32.52+503.05</f>
        <v>133270.83</v>
      </c>
      <c r="J23" s="56"/>
    </row>
    <row r="24" spans="1:10" ht="21.75" customHeight="1">
      <c r="A24" s="6" t="s">
        <v>27</v>
      </c>
      <c r="B24" s="39" t="s">
        <v>28</v>
      </c>
      <c r="C24" s="39"/>
      <c r="D24" s="39"/>
      <c r="E24" s="5"/>
      <c r="F24" s="18">
        <v>4.52</v>
      </c>
      <c r="G24" s="5"/>
      <c r="H24" s="5"/>
      <c r="I24" s="56">
        <f>1552.87+401.6+31854.07+94349.09</f>
        <v>128157.63</v>
      </c>
      <c r="J24" s="56"/>
    </row>
    <row r="25" spans="1:10" ht="29.25" customHeight="1">
      <c r="A25" s="6" t="s">
        <v>29</v>
      </c>
      <c r="B25" s="39" t="s">
        <v>30</v>
      </c>
      <c r="C25" s="39"/>
      <c r="D25" s="39"/>
      <c r="E25" s="5"/>
      <c r="F25" s="18"/>
      <c r="G25" s="5"/>
      <c r="H25" s="5"/>
      <c r="I25" s="56"/>
      <c r="J25" s="56"/>
    </row>
    <row r="26" spans="1:10" ht="38.25" customHeight="1">
      <c r="A26" s="6" t="s">
        <v>31</v>
      </c>
      <c r="B26" s="39" t="s">
        <v>32</v>
      </c>
      <c r="C26" s="39"/>
      <c r="D26" s="39"/>
      <c r="E26" s="5"/>
      <c r="F26" s="18"/>
      <c r="G26" s="5"/>
      <c r="H26" s="5"/>
      <c r="I26" s="56"/>
      <c r="J26" s="56"/>
    </row>
    <row r="27" spans="1:10" ht="20.25" customHeight="1">
      <c r="A27" s="6" t="s">
        <v>33</v>
      </c>
      <c r="B27" s="39" t="s">
        <v>34</v>
      </c>
      <c r="C27" s="39"/>
      <c r="D27" s="39"/>
      <c r="E27" s="5"/>
      <c r="F27" s="18">
        <v>2.03</v>
      </c>
      <c r="G27" s="5"/>
      <c r="H27" s="5"/>
      <c r="I27" s="56">
        <v>86497.58</v>
      </c>
      <c r="J27" s="56"/>
    </row>
    <row r="28" spans="1:10" ht="40.5" customHeight="1">
      <c r="A28" s="6" t="s">
        <v>35</v>
      </c>
      <c r="B28" s="39" t="s">
        <v>36</v>
      </c>
      <c r="C28" s="39"/>
      <c r="D28" s="39"/>
      <c r="E28" s="5"/>
      <c r="F28" s="18">
        <v>0.18</v>
      </c>
      <c r="G28" s="5"/>
      <c r="H28" s="5"/>
      <c r="I28" s="56">
        <f>92.32+4881.39</f>
        <v>4973.71</v>
      </c>
      <c r="J28" s="56"/>
    </row>
    <row r="29" spans="1:10" ht="22.5" customHeight="1">
      <c r="A29" s="4" t="s">
        <v>37</v>
      </c>
      <c r="B29" s="31" t="s">
        <v>58</v>
      </c>
      <c r="C29" s="31"/>
      <c r="D29" s="31"/>
      <c r="E29" s="5"/>
      <c r="F29" s="5"/>
      <c r="G29" s="5"/>
      <c r="H29" s="5"/>
      <c r="I29" s="33"/>
      <c r="J29" s="33"/>
    </row>
    <row r="30" spans="1:11" ht="22.5" customHeight="1">
      <c r="A30" s="4" t="s">
        <v>38</v>
      </c>
      <c r="B30" s="34"/>
      <c r="C30" s="35"/>
      <c r="D30" s="36"/>
      <c r="E30" s="5"/>
      <c r="F30" s="5"/>
      <c r="G30" s="5"/>
      <c r="H30" s="5"/>
      <c r="I30" s="61"/>
      <c r="J30" s="62"/>
      <c r="K30" s="19"/>
    </row>
    <row r="31" spans="1:11" ht="22.5" customHeight="1">
      <c r="A31" s="4" t="s">
        <v>39</v>
      </c>
      <c r="B31" s="34"/>
      <c r="C31" s="35"/>
      <c r="D31" s="36"/>
      <c r="E31" s="5"/>
      <c r="F31" s="5"/>
      <c r="G31" s="5"/>
      <c r="H31" s="5"/>
      <c r="I31" s="61"/>
      <c r="J31" s="62"/>
      <c r="K31" s="19"/>
    </row>
    <row r="32" spans="1:11" ht="30" customHeight="1">
      <c r="A32" s="4" t="s">
        <v>40</v>
      </c>
      <c r="B32" s="31" t="s">
        <v>41</v>
      </c>
      <c r="C32" s="31"/>
      <c r="D32" s="31"/>
      <c r="E32" s="5"/>
      <c r="F32" s="24">
        <v>863648.92</v>
      </c>
      <c r="G32" s="24">
        <v>845710.04</v>
      </c>
      <c r="H32" s="24">
        <f>G32-F32</f>
        <v>-17938.880000000005</v>
      </c>
      <c r="I32" s="32">
        <f>I17+I19+I21+I22+I23+I24+I27+I28</f>
        <v>997062.0199999998</v>
      </c>
      <c r="J32" s="63"/>
      <c r="K32" s="19"/>
    </row>
    <row r="33" spans="9:11" ht="12.75">
      <c r="I33" s="30"/>
      <c r="J33" s="30"/>
      <c r="K33" s="26"/>
    </row>
    <row r="34" spans="9:10" ht="12.75">
      <c r="I34" s="57"/>
      <c r="J34" s="57"/>
    </row>
    <row r="35" ht="12.75">
      <c r="J35" s="20"/>
    </row>
    <row r="36" spans="3:9" ht="15">
      <c r="C36" s="15"/>
      <c r="G36" s="25" t="s">
        <v>122</v>
      </c>
      <c r="H36" s="25"/>
      <c r="I36" s="25"/>
    </row>
    <row r="37" spans="3:8" ht="15">
      <c r="C37" s="15"/>
      <c r="H37" s="15"/>
    </row>
  </sheetData>
  <sheetProtection/>
  <mergeCells count="54">
    <mergeCell ref="B28:D28"/>
    <mergeCell ref="I28:J28"/>
    <mergeCell ref="B29:D29"/>
    <mergeCell ref="I29:J29"/>
    <mergeCell ref="I33:J33"/>
    <mergeCell ref="I34:J34"/>
    <mergeCell ref="B31:D31"/>
    <mergeCell ref="I31:J31"/>
    <mergeCell ref="B32:D32"/>
    <mergeCell ref="I32:J32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I17:J17"/>
    <mergeCell ref="A18:A21"/>
    <mergeCell ref="B18:D18"/>
    <mergeCell ref="I18:J18"/>
    <mergeCell ref="B19:D19"/>
    <mergeCell ref="I19:J19"/>
    <mergeCell ref="B20:D20"/>
    <mergeCell ref="I20:J20"/>
    <mergeCell ref="B21:D21"/>
    <mergeCell ref="I21:J21"/>
    <mergeCell ref="B9:D9"/>
    <mergeCell ref="I9:J9"/>
    <mergeCell ref="B10:D10"/>
    <mergeCell ref="I10:J10"/>
    <mergeCell ref="B11:D11"/>
    <mergeCell ref="I11:J11"/>
    <mergeCell ref="A1:J1"/>
    <mergeCell ref="A2:J2"/>
    <mergeCell ref="A3:J3"/>
    <mergeCell ref="A4:J4"/>
    <mergeCell ref="A6:J6"/>
    <mergeCell ref="A7:J7"/>
    <mergeCell ref="I12:J12"/>
    <mergeCell ref="I13:J13"/>
    <mergeCell ref="I14:J14"/>
    <mergeCell ref="B30:D30"/>
    <mergeCell ref="I30:J30"/>
    <mergeCell ref="B15:D15"/>
    <mergeCell ref="I15:J15"/>
    <mergeCell ref="B16:D16"/>
    <mergeCell ref="I16:J16"/>
    <mergeCell ref="B17:D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2012-04-04T06:37:21Z</cp:lastPrinted>
  <dcterms:created xsi:type="dcterms:W3CDTF">1996-10-08T23:32:33Z</dcterms:created>
  <dcterms:modified xsi:type="dcterms:W3CDTF">2012-04-04T21:07:01Z</dcterms:modified>
  <cp:category/>
  <cp:version/>
  <cp:contentType/>
  <cp:contentStatus/>
</cp:coreProperties>
</file>